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SJKI ZA 2021. I REBALANS za 2020\"/>
    </mc:Choice>
  </mc:AlternateContent>
  <bookViews>
    <workbookView xWindow="0" yWindow="0" windowWidth="20400" windowHeight="7155"/>
  </bookViews>
  <sheets>
    <sheet name="2. rebalans 2020." sheetId="1" r:id="rId1"/>
  </sheets>
  <calcPr calcId="152511"/>
</workbook>
</file>

<file path=xl/calcChain.xml><?xml version="1.0" encoding="utf-8"?>
<calcChain xmlns="http://schemas.openxmlformats.org/spreadsheetml/2006/main">
  <c r="G47" i="1" l="1"/>
  <c r="G14" i="1"/>
  <c r="H31" i="1"/>
  <c r="H27" i="1"/>
  <c r="H14" i="1" s="1"/>
  <c r="H16" i="1"/>
  <c r="H247" i="1" l="1"/>
  <c r="H246" i="1"/>
  <c r="H245" i="1"/>
  <c r="H157" i="1"/>
  <c r="H156" i="1"/>
  <c r="H239" i="1"/>
  <c r="H237" i="1"/>
  <c r="H236" i="1"/>
  <c r="H229" i="1"/>
  <c r="H231" i="1"/>
  <c r="H228" i="1"/>
  <c r="H250" i="1"/>
  <c r="H117" i="1"/>
  <c r="H106" i="1"/>
  <c r="H105" i="1" s="1"/>
  <c r="H55" i="1"/>
  <c r="H56" i="1"/>
  <c r="H54" i="1"/>
  <c r="H53" i="1" s="1"/>
  <c r="H227" i="1" l="1"/>
  <c r="F270" i="1"/>
  <c r="F16" i="1"/>
  <c r="F35" i="1" l="1"/>
  <c r="H248" i="1"/>
  <c r="H244" i="1"/>
  <c r="H238" i="1"/>
  <c r="H235" i="1"/>
  <c r="H272" i="1"/>
  <c r="H283" i="1"/>
  <c r="H207" i="1"/>
  <c r="H200" i="1"/>
  <c r="H175" i="1"/>
  <c r="H174" i="1" s="1"/>
  <c r="H155" i="1"/>
  <c r="H154" i="1" s="1"/>
  <c r="H58" i="1"/>
  <c r="H57" i="1" s="1"/>
  <c r="F167" i="1"/>
  <c r="H179" i="1"/>
  <c r="H178" i="1" s="1"/>
  <c r="H177" i="1" s="1"/>
  <c r="F281" i="1"/>
  <c r="F230" i="1"/>
  <c r="F227" i="1"/>
  <c r="G226" i="1"/>
  <c r="G224" i="1" s="1"/>
  <c r="H234" i="1" l="1"/>
  <c r="H232" i="1" s="1"/>
  <c r="H52" i="1"/>
  <c r="H50" i="1" s="1"/>
  <c r="H17" i="1" s="1"/>
  <c r="H226" i="1"/>
  <c r="H224" i="1" s="1"/>
  <c r="H243" i="1"/>
  <c r="H172" i="1"/>
  <c r="H241" i="1"/>
  <c r="F226" i="1"/>
  <c r="F224" i="1" s="1"/>
  <c r="F174" i="1" l="1"/>
  <c r="F172" i="1" s="1"/>
  <c r="H264" i="1" l="1"/>
  <c r="H263" i="1" s="1"/>
  <c r="H261" i="1" s="1"/>
  <c r="H260" i="1" s="1"/>
  <c r="H152" i="1"/>
  <c r="H151" i="1" s="1"/>
  <c r="H150" i="1" s="1"/>
  <c r="F151" i="1"/>
  <c r="F150" i="1" s="1"/>
  <c r="H171" i="1"/>
  <c r="H170" i="1" s="1"/>
  <c r="H167" i="1" s="1"/>
  <c r="F170" i="1"/>
  <c r="H120" i="1"/>
  <c r="F155" i="1"/>
  <c r="F154" i="1" s="1"/>
  <c r="F119" i="1"/>
  <c r="H109" i="1" l="1"/>
  <c r="G65" i="1"/>
  <c r="G64" i="1" s="1"/>
  <c r="H284" i="1"/>
  <c r="H282" i="1"/>
  <c r="H278" i="1"/>
  <c r="H277" i="1"/>
  <c r="H271" i="1"/>
  <c r="H270" i="1" s="1"/>
  <c r="H269" i="1" s="1"/>
  <c r="H208" i="1"/>
  <c r="H206" i="1" s="1"/>
  <c r="H205" i="1" s="1"/>
  <c r="H203" i="1" s="1"/>
  <c r="H221" i="1"/>
  <c r="H220" i="1" s="1"/>
  <c r="H218" i="1" s="1"/>
  <c r="H215" i="1"/>
  <c r="H216" i="1"/>
  <c r="H199" i="1"/>
  <c r="H202" i="1"/>
  <c r="H201" i="1" s="1"/>
  <c r="H198" i="1"/>
  <c r="H193" i="1"/>
  <c r="H192" i="1"/>
  <c r="H190" i="1"/>
  <c r="H189" i="1"/>
  <c r="H183" i="1"/>
  <c r="H182" i="1" s="1"/>
  <c r="H180" i="1" s="1"/>
  <c r="H162" i="1"/>
  <c r="H161" i="1" s="1"/>
  <c r="H160" i="1" s="1"/>
  <c r="H138" i="1"/>
  <c r="H137" i="1"/>
  <c r="H147" i="1"/>
  <c r="H146" i="1" s="1"/>
  <c r="H143" i="1"/>
  <c r="H144" i="1"/>
  <c r="H145" i="1"/>
  <c r="H142" i="1"/>
  <c r="H129" i="1"/>
  <c r="H127" i="1"/>
  <c r="H126" i="1"/>
  <c r="H102" i="1"/>
  <c r="H103" i="1"/>
  <c r="H104" i="1"/>
  <c r="H101" i="1"/>
  <c r="H110" i="1"/>
  <c r="H111" i="1"/>
  <c r="H121" i="1"/>
  <c r="H119" i="1" s="1"/>
  <c r="H118" i="1"/>
  <c r="H116" i="1"/>
  <c r="G88" i="1"/>
  <c r="G87" i="1" s="1"/>
  <c r="H90" i="1"/>
  <c r="H89" i="1"/>
  <c r="H83" i="1"/>
  <c r="H82" i="1" s="1"/>
  <c r="H81" i="1"/>
  <c r="H79" i="1" s="1"/>
  <c r="H75" i="1"/>
  <c r="H74" i="1" s="1"/>
  <c r="H71" i="1"/>
  <c r="H72" i="1"/>
  <c r="H73" i="1"/>
  <c r="H70" i="1"/>
  <c r="H78" i="1" l="1"/>
  <c r="H76" i="1" s="1"/>
  <c r="H100" i="1"/>
  <c r="H99" i="1" s="1"/>
  <c r="H108" i="1"/>
  <c r="H124" i="1"/>
  <c r="H123" i="1" s="1"/>
  <c r="H281" i="1"/>
  <c r="H280" i="1" s="1"/>
  <c r="H30" i="1" s="1"/>
  <c r="H115" i="1"/>
  <c r="H114" i="1" s="1"/>
  <c r="H188" i="1"/>
  <c r="H276" i="1"/>
  <c r="H275" i="1" s="1"/>
  <c r="H267" i="1" s="1"/>
  <c r="H191" i="1"/>
  <c r="H214" i="1"/>
  <c r="H213" i="1" s="1"/>
  <c r="H211" i="1" s="1"/>
  <c r="H141" i="1"/>
  <c r="H140" i="1" s="1"/>
  <c r="H136" i="1"/>
  <c r="H135" i="1" s="1"/>
  <c r="H133" i="1" s="1"/>
  <c r="H88" i="1"/>
  <c r="H87" i="1" s="1"/>
  <c r="H85" i="1" s="1"/>
  <c r="H197" i="1"/>
  <c r="H196" i="1" s="1"/>
  <c r="H194" i="1" s="1"/>
  <c r="H69" i="1"/>
  <c r="H68" i="1" s="1"/>
  <c r="F269" i="1"/>
  <c r="F276" i="1"/>
  <c r="F206" i="1"/>
  <c r="F205" i="1" s="1"/>
  <c r="F203" i="1" s="1"/>
  <c r="F221" i="1"/>
  <c r="F220" i="1" s="1"/>
  <c r="F218" i="1" s="1"/>
  <c r="F214" i="1"/>
  <c r="F161" i="1"/>
  <c r="F160" i="1" s="1"/>
  <c r="F136" i="1"/>
  <c r="F141" i="1"/>
  <c r="F280" i="1"/>
  <c r="F235" i="1"/>
  <c r="F197" i="1"/>
  <c r="H18" i="1" l="1"/>
  <c r="H112" i="1"/>
  <c r="H66" i="1"/>
  <c r="H187" i="1"/>
  <c r="H185" i="1" s="1"/>
  <c r="F100" i="1"/>
  <c r="F124" i="1"/>
  <c r="F123" i="1" s="1"/>
  <c r="F69" i="1"/>
  <c r="F238" i="1"/>
  <c r="F146" i="1"/>
  <c r="F140" i="1" s="1"/>
  <c r="K77" i="1"/>
  <c r="F60" i="1"/>
  <c r="H32" i="1" l="1"/>
  <c r="H65" i="1"/>
  <c r="H64" i="1" s="1"/>
  <c r="F201" i="1" l="1"/>
  <c r="F191" i="1"/>
  <c r="F188" i="1"/>
  <c r="F183" i="1"/>
  <c r="F182" i="1" s="1"/>
  <c r="F135" i="1"/>
  <c r="F133" i="1" s="1"/>
  <c r="F248" i="1"/>
  <c r="F244" i="1"/>
  <c r="F180" i="1" l="1"/>
  <c r="F148" i="1"/>
  <c r="F241" i="1"/>
  <c r="F196" i="1"/>
  <c r="F194" i="1"/>
  <c r="F187" i="1"/>
  <c r="F185" i="1" s="1"/>
  <c r="F243" i="1"/>
  <c r="F22" i="1"/>
  <c r="F213" i="1" l="1"/>
  <c r="F211" i="1" s="1"/>
  <c r="F53" i="1"/>
  <c r="F57" i="1"/>
  <c r="F74" i="1"/>
  <c r="F79" i="1"/>
  <c r="F82" i="1"/>
  <c r="F88" i="1"/>
  <c r="F87" i="1" s="1"/>
  <c r="F85" i="1" s="1"/>
  <c r="F84" i="1" s="1"/>
  <c r="F95" i="1"/>
  <c r="F94" i="1" s="1"/>
  <c r="F105" i="1"/>
  <c r="F108" i="1"/>
  <c r="F115" i="1"/>
  <c r="F234" i="1"/>
  <c r="F232" i="1" s="1"/>
  <c r="F275" i="1"/>
  <c r="F267" i="1" s="1"/>
  <c r="F266" i="1" s="1"/>
  <c r="F260" i="1" l="1"/>
  <c r="F112" i="1"/>
  <c r="F99" i="1"/>
  <c r="F92" i="1" s="1"/>
  <c r="H92" i="1"/>
  <c r="H47" i="1" s="1"/>
  <c r="F52" i="1"/>
  <c r="F50" i="1" s="1"/>
  <c r="F114" i="1"/>
  <c r="F78" i="1"/>
  <c r="F76" i="1" s="1"/>
  <c r="F68" i="1"/>
  <c r="F66" i="1" s="1"/>
  <c r="H63" i="1" l="1"/>
  <c r="F63" i="1"/>
  <c r="F31" i="1"/>
  <c r="F49" i="1"/>
  <c r="F65" i="1"/>
  <c r="F64" i="1" s="1"/>
  <c r="F47" i="1" s="1"/>
  <c r="F25" i="1" l="1"/>
  <c r="F14" i="1" s="1"/>
  <c r="G248" i="1"/>
  <c r="G249" i="1"/>
</calcChain>
</file>

<file path=xl/sharedStrings.xml><?xml version="1.0" encoding="utf-8"?>
<sst xmlns="http://schemas.openxmlformats.org/spreadsheetml/2006/main" count="389" uniqueCount="159">
  <si>
    <t>RAČUN</t>
  </si>
  <si>
    <t>OPIS</t>
  </si>
  <si>
    <t>PRIHODI  POSLOVANJA</t>
  </si>
  <si>
    <t>6</t>
  </si>
  <si>
    <t>PRIHODI POSLOVANJA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</si>
  <si>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</si>
  <si>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</si>
  <si>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</si>
  <si>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</si>
  <si>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</si>
  <si>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iz proračuna za finan. redovne djelatnosti MZOŠ</t>
  </si>
  <si>
    <t>Prihodi iz proračuna za finan. redovne djelatnosti IŽ</t>
  </si>
  <si>
    <t>ŠIFRA</t>
  </si>
  <si>
    <t>KONTO</t>
  </si>
  <si>
    <t xml:space="preserve"> RASHODI  POSLOVANJA</t>
  </si>
  <si>
    <t>Program</t>
  </si>
  <si>
    <t>E11</t>
  </si>
  <si>
    <t>Aktivnost</t>
  </si>
  <si>
    <t>A110101</t>
  </si>
  <si>
    <t xml:space="preserve"> Troškovi zaposlenika</t>
  </si>
  <si>
    <t>Izvor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</si>
  <si>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</si>
  <si>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</si>
  <si>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</si>
  <si>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</si>
  <si>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</si>
  <si>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</si>
  <si>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</si>
  <si>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</si>
  <si>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</si>
  <si>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Glavni program</t>
  </si>
  <si>
    <t>E21</t>
  </si>
  <si>
    <t xml:space="preserve"> OSNOVNO ŠKOLSKO OBRAZOVANJE</t>
  </si>
  <si>
    <t>Redovna djelatnost osnovnih škola - minimalni standard</t>
  </si>
  <si>
    <t>A210101</t>
  </si>
  <si>
    <t xml:space="preserve"> Financiranje materijalnih troškova po minimalnim standardima</t>
  </si>
  <si>
    <t>Decentralizirana sredstva Istarske Županije</t>
  </si>
  <si>
    <t>Rashodi za usluge</t>
  </si>
  <si>
    <t>Financijski rashodi</t>
  </si>
  <si>
    <t>Ostali financijski rashodi</t>
  </si>
  <si>
    <t>A210102</t>
  </si>
  <si>
    <t>Materijalni rashodi OŠ po stvarnom trošku iznad standarda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</si>
  <si>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</si>
  <si>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</si>
  <si>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</si>
  <si>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</si>
  <si>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Istarska Županija - nenamjenska sredstva</t>
  </si>
  <si>
    <t>A230104</t>
  </si>
  <si>
    <t>A230106</t>
  </si>
  <si>
    <t>Školska kuhinja</t>
  </si>
  <si>
    <t>Sufinanciranje od strane roditelja</t>
  </si>
  <si>
    <t>A230107</t>
  </si>
  <si>
    <t>Produženi boravak</t>
  </si>
  <si>
    <t>Naknade troškova zaposenima</t>
  </si>
  <si>
    <t>Opremanje u osnovnim školama</t>
  </si>
  <si>
    <t>Kapitalni projekti</t>
  </si>
  <si>
    <t>K240501</t>
  </si>
  <si>
    <t>Školski namještaj i oprema - ostali proračunu</t>
  </si>
  <si>
    <t>Rashodi za nabavu nefinancijske imovine</t>
  </si>
  <si>
    <t>Rashodi za nabavu proizvedene dugotrajne imovine</t>
  </si>
  <si>
    <t>Uredska oprema i namještaj</t>
  </si>
  <si>
    <t>TALIJANSKA OSNOVNA ŠKOLA</t>
  </si>
  <si>
    <t>SCUOLA ELEMENTARE ITALIANA</t>
  </si>
  <si>
    <t>NOVIGRAD-CITTANOVA</t>
  </si>
  <si>
    <t>Stručni suradnik - PSIHOLOG</t>
  </si>
  <si>
    <t>Grad Novigrad - Cittanova</t>
  </si>
  <si>
    <t>Kvalitetna nastava</t>
  </si>
  <si>
    <t>A230124</t>
  </si>
  <si>
    <t>Hrvatski zavod za zapošljavanje</t>
  </si>
  <si>
    <t>Dječji vrtić Suncokret Scuola dell infanzia Girasole</t>
  </si>
  <si>
    <t>Sufinanciranje od strane roditelja i nastavnika</t>
  </si>
  <si>
    <t>A230115</t>
  </si>
  <si>
    <t>Ostali nespomenuti rashodi poslovanja(osiguranje učenika i drugo)</t>
  </si>
  <si>
    <t>Sufinanciranje od strane roditelja,donacija i drugo</t>
  </si>
  <si>
    <t>Rashodi za usluge(izleti,kazalište,grafičke uslige i drugo)</t>
  </si>
  <si>
    <t xml:space="preserve">Ostali rashodi </t>
  </si>
  <si>
    <t>Tekuće donacije</t>
  </si>
  <si>
    <t>A230137</t>
  </si>
  <si>
    <t>Unione italiana</t>
  </si>
  <si>
    <t>Stručno usavršavanje učitelja</t>
  </si>
  <si>
    <t>Predsjednik školskog odbora</t>
  </si>
  <si>
    <t>Prihodi iz proračuna za finan. redovne djelatnosti GRAD NOVIGRAD-CITTANOVA</t>
  </si>
  <si>
    <t>Donacije od pravnih, fizičkih osoba i neprofitnih organizacija</t>
  </si>
  <si>
    <t>Knjige</t>
  </si>
  <si>
    <t>Zancola Andrea</t>
  </si>
  <si>
    <t>Ukupno decentralizacija</t>
  </si>
  <si>
    <t xml:space="preserve">Materijalni rashodi OŠ po stvarnom trošku </t>
  </si>
  <si>
    <t>A230119</t>
  </si>
  <si>
    <t>Nagrade za učenike</t>
  </si>
  <si>
    <t>Rano učenje informatike</t>
  </si>
  <si>
    <t>A230120</t>
  </si>
  <si>
    <t>Asistenti u nastavi IŽ.Europski fondovi</t>
  </si>
  <si>
    <t>Rashodi za usluge(izleti,kazalište,grafičke usluge i drugo)</t>
  </si>
  <si>
    <t>Vlastita sredstva i donacije</t>
  </si>
  <si>
    <t>JAVNE POTREBE U ŠKOLSTVU</t>
  </si>
  <si>
    <t>Izvor financiranja</t>
  </si>
  <si>
    <t>Ministarstvo znanosti,obrazovanja i sporta</t>
  </si>
  <si>
    <t xml:space="preserve"> Glavni program</t>
  </si>
  <si>
    <t>Redovna djelatnost osnovnih škola</t>
  </si>
  <si>
    <t>2000</t>
  </si>
  <si>
    <t>Socijala Grad Novigrad</t>
  </si>
  <si>
    <t>63</t>
  </si>
  <si>
    <t>636</t>
  </si>
  <si>
    <t xml:space="preserve">POMOĆI IZ PRORAČUNA KOJI IM NIJE NADLEŽAN </t>
  </si>
  <si>
    <t>638</t>
  </si>
  <si>
    <t>Pomoći prijenosa EU sredstava za asistente u nastavi</t>
  </si>
  <si>
    <t>Prihodi od pruženih usluga</t>
  </si>
  <si>
    <t>Prihodi od prodaje nefinancijske imovine</t>
  </si>
  <si>
    <t>Prihodi od prodaje dugotrajne imovine</t>
  </si>
  <si>
    <t>Prihodi od prodaje postrojenja i opreme</t>
  </si>
  <si>
    <t xml:space="preserve"> UKUPNI PRIHODI </t>
  </si>
  <si>
    <t>PRIHODI OD PRUŽENIH USLUGA</t>
  </si>
  <si>
    <t>PRIHODI IZ NADLEŽNOG PRORAČUNA</t>
  </si>
  <si>
    <t>Donacije</t>
  </si>
  <si>
    <t xml:space="preserve">Zavičajna nastava  </t>
  </si>
  <si>
    <t>Županija Istarska</t>
  </si>
  <si>
    <t>A230184</t>
  </si>
  <si>
    <t>A230122</t>
  </si>
  <si>
    <t xml:space="preserve">Ostale institucije </t>
  </si>
  <si>
    <t>Unione italiana i Regione Vaneta</t>
  </si>
  <si>
    <t>Zavičajna nastava</t>
  </si>
  <si>
    <t>Ostali projekti</t>
  </si>
  <si>
    <t>Oprema</t>
  </si>
  <si>
    <t>1.izmjena</t>
  </si>
  <si>
    <t>NOVI PLAN</t>
  </si>
  <si>
    <t>A230203</t>
  </si>
  <si>
    <t>Medni dani</t>
  </si>
  <si>
    <t xml:space="preserve"> Ministarstvo poljoprivrede</t>
  </si>
  <si>
    <t>A230102</t>
  </si>
  <si>
    <t>Županijska natjecanja</t>
  </si>
  <si>
    <t>sportski savez</t>
  </si>
  <si>
    <t>izvor</t>
  </si>
  <si>
    <t>A230116</t>
  </si>
  <si>
    <t>PLAN 2020</t>
  </si>
  <si>
    <t>Usavrš. učitelja bez zasnivanja radnog odnosa</t>
  </si>
  <si>
    <t>Vlastiti</t>
  </si>
  <si>
    <t>Prijevozna sredstva u cestovnom prometu</t>
  </si>
  <si>
    <t>Školski list časopis ,oprema i knjige</t>
  </si>
  <si>
    <t>Prihodi od prodaje stanova</t>
  </si>
  <si>
    <t xml:space="preserve">2. IZMJENA FINANCIJSKOG PLANA  ZA 2020. GODINU </t>
  </si>
  <si>
    <t>Ostala nematerijalna imovina</t>
  </si>
  <si>
    <t>Nematerijalna imovina</t>
  </si>
  <si>
    <t>Kapitalna ulaganja u osnovne škole</t>
  </si>
  <si>
    <t>K240301</t>
  </si>
  <si>
    <t>Projektna dokumentacija o.škola</t>
  </si>
  <si>
    <t>Županija Istarska-decentralizirana sredstva</t>
  </si>
  <si>
    <t>A230205</t>
  </si>
  <si>
    <t>Sredstva zaštite protiv covid 19</t>
  </si>
  <si>
    <t xml:space="preserve">11001 Nenamjenski prihodi i primici Istarska Županija </t>
  </si>
  <si>
    <t>Programi obrazovanja iznad standarda</t>
  </si>
  <si>
    <t>Ostali programi i projekti</t>
  </si>
  <si>
    <t>2.izmjena</t>
  </si>
  <si>
    <t>Ostali proračuni za projekte (Medni dani,Županija  i drugi)</t>
  </si>
  <si>
    <t xml:space="preserve"> </t>
  </si>
  <si>
    <t xml:space="preserve"> PLAN 2020.</t>
  </si>
  <si>
    <t>Županija za projektnu dokumentaciju</t>
  </si>
  <si>
    <t>Novigrad, 15.12.2020.</t>
  </si>
  <si>
    <t>KLASA: 400-02/20-01/05</t>
  </si>
  <si>
    <t>URBROJ: 2105/03-15-3/20-1-4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</si>
</sst>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_k_n"/>
  </numFmts>
  <fonts count="12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charset val="238"/>
    </font>
    <font>
      <sz val="11"/>
      <color rgb="FF00B0F0"/>
      <name val="Arial"/>
      <family val="2"/>
      <charset val="238"/>
    </font>
    <font>
      <b/>
      <sz val="11"/>
      <color rgb="FF7030A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/>
  </cellStyleXfs>
  <cellXfs count="13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4" fontId="2" fillId="3" borderId="1" xfId="0" applyNumberFormat="1" applyFont="1" applyFill="1" applyBorder="1"/>
    <xf numFmtId="164" fontId="1" fillId="3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2" fillId="5" borderId="1" xfId="0" applyFont="1" applyFill="1" applyBorder="1"/>
    <xf numFmtId="0" fontId="2" fillId="5" borderId="4" xfId="0" applyFont="1" applyFill="1" applyBorder="1" applyAlignment="1">
      <alignment horizontal="left"/>
    </xf>
    <xf numFmtId="164" fontId="2" fillId="5" borderId="1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 applyAlignment="1">
      <alignment horizontal="left"/>
    </xf>
    <xf numFmtId="0" fontId="1" fillId="4" borderId="1" xfId="0" applyFont="1" applyFill="1" applyBorder="1"/>
    <xf numFmtId="49" fontId="1" fillId="4" borderId="4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/>
    <xf numFmtId="164" fontId="5" fillId="0" borderId="1" xfId="0" applyNumberFormat="1" applyFont="1" applyFill="1" applyBorder="1"/>
    <xf numFmtId="164" fontId="5" fillId="4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Fill="1" applyBorder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0" borderId="0" xfId="0" applyFont="1" applyFill="1" applyAlignment="1">
      <alignment horizontal="left"/>
    </xf>
    <xf numFmtId="43" fontId="2" fillId="0" borderId="0" xfId="1" applyFont="1" applyFill="1"/>
    <xf numFmtId="0" fontId="1" fillId="0" borderId="1" xfId="0" applyFont="1" applyFill="1" applyBorder="1" applyAlignment="1"/>
    <xf numFmtId="49" fontId="1" fillId="0" borderId="4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/>
    <xf numFmtId="0" fontId="2" fillId="0" borderId="1" xfId="2" applyFont="1" applyFill="1" applyBorder="1"/>
    <xf numFmtId="49" fontId="1" fillId="4" borderId="4" xfId="2" applyNumberFormat="1" applyFont="1" applyFill="1" applyBorder="1" applyAlignment="1">
      <alignment horizontal="left"/>
    </xf>
    <xf numFmtId="0" fontId="1" fillId="4" borderId="1" xfId="2" applyFont="1" applyFill="1" applyBorder="1"/>
    <xf numFmtId="49" fontId="2" fillId="0" borderId="4" xfId="2" applyNumberFormat="1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/>
    <xf numFmtId="0" fontId="2" fillId="0" borderId="2" xfId="2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/>
    <xf numFmtId="49" fontId="1" fillId="2" borderId="4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0" fontId="2" fillId="0" borderId="2" xfId="0" applyFont="1" applyFill="1" applyBorder="1" applyAlignment="1"/>
    <xf numFmtId="0" fontId="1" fillId="5" borderId="4" xfId="0" applyFont="1" applyFill="1" applyBorder="1" applyAlignment="1">
      <alignment horizontal="left"/>
    </xf>
    <xf numFmtId="164" fontId="7" fillId="4" borderId="1" xfId="0" applyNumberFormat="1" applyFont="1" applyFill="1" applyBorder="1"/>
    <xf numFmtId="164" fontId="7" fillId="5" borderId="1" xfId="0" applyNumberFormat="1" applyFont="1" applyFill="1" applyBorder="1"/>
    <xf numFmtId="164" fontId="11" fillId="0" borderId="1" xfId="0" applyNumberFormat="1" applyFont="1" applyFill="1" applyBorder="1"/>
    <xf numFmtId="43" fontId="2" fillId="0" borderId="1" xfId="1" applyFont="1" applyFill="1" applyBorder="1"/>
    <xf numFmtId="43" fontId="1" fillId="0" borderId="1" xfId="1" applyFont="1" applyFill="1" applyBorder="1"/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2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2" fillId="2" borderId="4" xfId="0" applyFont="1" applyFill="1" applyBorder="1" applyAlignment="1"/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07"/>
  <sheetViews>
    <sheetView tabSelected="1" topLeftCell="A275" zoomScale="68" zoomScaleNormal="68" workbookViewId="0">
      <selection activeCell="D8" sqref="D8:J8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3" style="6" customWidth="1"/>
    <col min="4" max="4" width="11.140625" style="7" customWidth="1"/>
    <col min="5" max="5" width="43" style="1" customWidth="1"/>
    <col min="6" max="7" width="19.7109375" style="2" customWidth="1"/>
    <col min="8" max="8" width="21" style="2" customWidth="1"/>
    <col min="9" max="9" width="17.140625" style="1" customWidth="1"/>
    <col min="10" max="10" width="15.42578125" style="1" customWidth="1"/>
    <col min="11" max="11" width="22.5703125" style="1" customWidth="1"/>
    <col min="12" max="16384" width="9.140625" style="1"/>
  </cols>
  <sheetData>
    <row r="1" spans="2:11" ht="15" x14ac:dyDescent="0.25">
      <c r="B1" s="112" t="s">
        <v>61</v>
      </c>
      <c r="C1" s="112"/>
      <c r="D1" s="112"/>
    </row>
    <row r="2" spans="2:11" ht="15" hidden="1" x14ac:dyDescent="0.25">
      <c r="B2" s="3"/>
      <c r="C2" s="4"/>
      <c r="D2" s="5"/>
    </row>
    <row r="3" spans="2:11" ht="15" customHeight="1" x14ac:dyDescent="0.25">
      <c r="B3" s="50" t="s">
        <v>62</v>
      </c>
      <c r="C3" s="4"/>
      <c r="D3" s="5"/>
    </row>
    <row r="4" spans="2:11" ht="15" customHeight="1" x14ac:dyDescent="0.2">
      <c r="B4" s="6" t="s">
        <v>63</v>
      </c>
      <c r="C4" s="1"/>
    </row>
    <row r="5" spans="2:11" ht="15" customHeight="1" x14ac:dyDescent="0.25">
      <c r="B5" s="60" t="s">
        <v>157</v>
      </c>
      <c r="C5" s="1"/>
    </row>
    <row r="6" spans="2:11" ht="15" customHeight="1" x14ac:dyDescent="0.25">
      <c r="B6" s="60" t="s">
        <v>158</v>
      </c>
      <c r="C6" s="1"/>
    </row>
    <row r="7" spans="2:11" ht="15" customHeight="1" x14ac:dyDescent="0.2">
      <c r="B7" s="6"/>
      <c r="C7" s="1"/>
    </row>
    <row r="8" spans="2:11" ht="15" x14ac:dyDescent="0.2">
      <c r="B8" s="6"/>
      <c r="C8" s="1"/>
      <c r="D8" s="113" t="s">
        <v>139</v>
      </c>
      <c r="E8" s="113"/>
      <c r="F8" s="114"/>
      <c r="G8" s="114"/>
      <c r="H8" s="114"/>
      <c r="I8" s="114"/>
      <c r="J8" s="114"/>
    </row>
    <row r="9" spans="2:11" x14ac:dyDescent="0.2">
      <c r="B9" s="6"/>
      <c r="C9" s="1"/>
      <c r="E9" s="8"/>
    </row>
    <row r="10" spans="2:11" x14ac:dyDescent="0.2">
      <c r="B10" s="6"/>
      <c r="C10" s="1"/>
      <c r="E10" s="8"/>
    </row>
    <row r="11" spans="2:11" ht="33.75" customHeight="1" x14ac:dyDescent="0.2">
      <c r="B11" s="9" t="s">
        <v>0</v>
      </c>
      <c r="C11" s="115" t="s">
        <v>1</v>
      </c>
      <c r="D11" s="116"/>
      <c r="E11" s="117"/>
      <c r="F11" s="10" t="s">
        <v>133</v>
      </c>
      <c r="G11" s="10" t="s">
        <v>151</v>
      </c>
      <c r="H11" s="10" t="s">
        <v>154</v>
      </c>
      <c r="I11" s="8"/>
    </row>
    <row r="12" spans="2:11" ht="15" x14ac:dyDescent="0.25">
      <c r="B12" s="11"/>
      <c r="C12" s="118"/>
      <c r="D12" s="119"/>
      <c r="E12" s="12"/>
      <c r="F12" s="13"/>
      <c r="G12" s="13"/>
      <c r="H12" s="13"/>
      <c r="K12" s="61"/>
    </row>
    <row r="13" spans="2:11" ht="15" x14ac:dyDescent="0.25">
      <c r="B13" s="120" t="s">
        <v>2</v>
      </c>
      <c r="C13" s="121"/>
      <c r="D13" s="122"/>
      <c r="E13" s="15"/>
      <c r="F13" s="16"/>
      <c r="G13" s="16"/>
      <c r="H13" s="16"/>
      <c r="K13" s="61"/>
    </row>
    <row r="14" spans="2:11" ht="15" x14ac:dyDescent="0.25">
      <c r="B14" s="17" t="s">
        <v>3</v>
      </c>
      <c r="C14" s="111" t="s">
        <v>4</v>
      </c>
      <c r="D14" s="111"/>
      <c r="E14" s="111"/>
      <c r="F14" s="13">
        <f>F16+F22+F25+F27+F31+F35</f>
        <v>3683137.1399999997</v>
      </c>
      <c r="G14" s="13">
        <f>+H14-F14</f>
        <v>111574.30000000075</v>
      </c>
      <c r="H14" s="13">
        <f>+H16+H22+H25+H27+H31+H35</f>
        <v>3794711.4400000004</v>
      </c>
      <c r="I14" s="51"/>
      <c r="K14" s="61"/>
    </row>
    <row r="15" spans="2:11" ht="15" x14ac:dyDescent="0.25">
      <c r="B15" s="17"/>
      <c r="C15" s="62"/>
      <c r="D15" s="62"/>
      <c r="E15" s="62"/>
      <c r="F15" s="13"/>
      <c r="G15" s="13"/>
      <c r="H15" s="13"/>
      <c r="I15" s="51"/>
      <c r="K15" s="61"/>
    </row>
    <row r="16" spans="2:11" ht="15" x14ac:dyDescent="0.25">
      <c r="B16" s="64" t="s">
        <v>101</v>
      </c>
      <c r="C16" s="65" t="s">
        <v>103</v>
      </c>
      <c r="D16" s="65"/>
      <c r="E16" s="65"/>
      <c r="F16" s="13">
        <f>+F17+F18+F19+F20</f>
        <v>2903713.88</v>
      </c>
      <c r="G16" s="13"/>
      <c r="H16" s="13">
        <f>+H17+H18+H19+H20</f>
        <v>3028886.7</v>
      </c>
      <c r="K16" s="61"/>
    </row>
    <row r="17" spans="2:11" ht="15" x14ac:dyDescent="0.25">
      <c r="B17" s="17" t="s">
        <v>102</v>
      </c>
      <c r="C17" s="62" t="s">
        <v>10</v>
      </c>
      <c r="D17" s="62"/>
      <c r="E17" s="62"/>
      <c r="F17" s="13">
        <v>2387100</v>
      </c>
      <c r="G17" s="13"/>
      <c r="H17" s="13">
        <f>+H50+H172</f>
        <v>2602000</v>
      </c>
      <c r="I17" s="51"/>
      <c r="K17" s="61"/>
    </row>
    <row r="18" spans="2:11" ht="15" x14ac:dyDescent="0.25">
      <c r="B18" s="17" t="s">
        <v>102</v>
      </c>
      <c r="C18" s="22" t="s">
        <v>81</v>
      </c>
      <c r="D18" s="18"/>
      <c r="E18" s="12"/>
      <c r="F18" s="13">
        <v>375053</v>
      </c>
      <c r="G18" s="13"/>
      <c r="H18" s="13">
        <f>+H114+H135+H180+H185+H194+H203++H211+H269</f>
        <v>317986.7</v>
      </c>
      <c r="I18" s="51"/>
      <c r="K18" s="61"/>
    </row>
    <row r="19" spans="2:11" ht="15" x14ac:dyDescent="0.25">
      <c r="B19" s="17" t="s">
        <v>102</v>
      </c>
      <c r="C19" s="22" t="s">
        <v>152</v>
      </c>
      <c r="D19" s="18"/>
      <c r="E19" s="12"/>
      <c r="F19" s="13">
        <v>14560.88</v>
      </c>
      <c r="G19" s="13"/>
      <c r="H19" s="13">
        <v>5500</v>
      </c>
      <c r="K19" s="61"/>
    </row>
    <row r="20" spans="2:11" ht="15" x14ac:dyDescent="0.25">
      <c r="B20" s="17" t="s">
        <v>104</v>
      </c>
      <c r="C20" s="22" t="s">
        <v>105</v>
      </c>
      <c r="D20" s="18"/>
      <c r="E20" s="12"/>
      <c r="F20" s="13">
        <v>127000</v>
      </c>
      <c r="G20" s="13"/>
      <c r="H20" s="13">
        <v>103400</v>
      </c>
      <c r="K20" s="80"/>
    </row>
    <row r="21" spans="2:11" ht="15" x14ac:dyDescent="0.25">
      <c r="B21" s="17"/>
      <c r="C21" s="22"/>
      <c r="D21" s="18"/>
      <c r="E21" s="12"/>
      <c r="F21" s="13"/>
      <c r="G21" s="13"/>
      <c r="H21" s="13"/>
      <c r="K21" s="80"/>
    </row>
    <row r="22" spans="2:11" ht="15" x14ac:dyDescent="0.25">
      <c r="B22" s="66">
        <v>64</v>
      </c>
      <c r="C22" s="67" t="s">
        <v>5</v>
      </c>
      <c r="D22" s="68"/>
      <c r="E22" s="69"/>
      <c r="F22" s="13">
        <f>+F23+F24</f>
        <v>0</v>
      </c>
      <c r="G22" s="13"/>
      <c r="H22" s="13"/>
      <c r="I22" s="51"/>
    </row>
    <row r="23" spans="2:11" ht="15" x14ac:dyDescent="0.25">
      <c r="B23" s="18">
        <v>641</v>
      </c>
      <c r="C23" s="22" t="s">
        <v>6</v>
      </c>
      <c r="D23" s="18"/>
      <c r="E23" s="21"/>
      <c r="F23" s="13"/>
      <c r="G23" s="13"/>
      <c r="H23" s="13"/>
      <c r="I23" s="51"/>
    </row>
    <row r="24" spans="2:11" ht="15" x14ac:dyDescent="0.25">
      <c r="B24" s="18">
        <v>642</v>
      </c>
      <c r="C24" s="22" t="s">
        <v>7</v>
      </c>
      <c r="D24" s="18"/>
      <c r="E24" s="21"/>
      <c r="F24" s="13"/>
      <c r="G24" s="13"/>
      <c r="H24" s="13"/>
    </row>
    <row r="25" spans="2:11" ht="15" x14ac:dyDescent="0.25">
      <c r="B25" s="68">
        <v>65</v>
      </c>
      <c r="C25" s="67" t="s">
        <v>8</v>
      </c>
      <c r="D25" s="66"/>
      <c r="E25" s="70"/>
      <c r="F25" s="13">
        <f>+F26</f>
        <v>159630</v>
      </c>
      <c r="G25" s="13"/>
      <c r="H25" s="93">
        <v>139016.54</v>
      </c>
    </row>
    <row r="26" spans="2:11" ht="15" x14ac:dyDescent="0.25">
      <c r="B26" s="18">
        <v>652</v>
      </c>
      <c r="C26" s="22" t="s">
        <v>9</v>
      </c>
      <c r="D26" s="20"/>
      <c r="E26" s="21"/>
      <c r="F26" s="14">
        <v>159630</v>
      </c>
      <c r="G26" s="14"/>
      <c r="H26" s="92">
        <v>139016.54</v>
      </c>
    </row>
    <row r="27" spans="2:11" ht="15" x14ac:dyDescent="0.25">
      <c r="B27" s="68">
        <v>66</v>
      </c>
      <c r="C27" s="71" t="s">
        <v>111</v>
      </c>
      <c r="D27" s="68"/>
      <c r="E27" s="70"/>
      <c r="F27" s="14">
        <v>422150</v>
      </c>
      <c r="G27" s="14"/>
      <c r="H27" s="92">
        <f>+H28+H29+H30</f>
        <v>405310</v>
      </c>
      <c r="I27" s="51"/>
    </row>
    <row r="28" spans="2:11" ht="15" x14ac:dyDescent="0.25">
      <c r="B28" s="18">
        <v>661</v>
      </c>
      <c r="C28" s="22" t="s">
        <v>106</v>
      </c>
      <c r="D28" s="20"/>
      <c r="E28" s="21"/>
      <c r="F28" s="14">
        <v>188000</v>
      </c>
      <c r="G28" s="14"/>
      <c r="H28" s="92">
        <v>188000</v>
      </c>
    </row>
    <row r="29" spans="2:11" ht="15" x14ac:dyDescent="0.25">
      <c r="B29" s="18">
        <v>663</v>
      </c>
      <c r="C29" s="22" t="s">
        <v>82</v>
      </c>
      <c r="D29" s="20"/>
      <c r="E29" s="21"/>
      <c r="F29" s="14">
        <v>1000</v>
      </c>
      <c r="G29" s="14"/>
      <c r="H29" s="92">
        <v>1000</v>
      </c>
      <c r="I29" s="51"/>
    </row>
    <row r="30" spans="2:11" ht="15" x14ac:dyDescent="0.25">
      <c r="B30" s="18">
        <v>663</v>
      </c>
      <c r="C30" s="22" t="s">
        <v>119</v>
      </c>
      <c r="D30" s="20"/>
      <c r="E30" s="12"/>
      <c r="F30" s="14">
        <v>233150</v>
      </c>
      <c r="G30" s="14"/>
      <c r="H30" s="92">
        <f>+H154+H232+H233+H232+H280</f>
        <v>216310</v>
      </c>
    </row>
    <row r="31" spans="2:11" ht="15" x14ac:dyDescent="0.25">
      <c r="B31" s="66">
        <v>67</v>
      </c>
      <c r="C31" s="67" t="s">
        <v>112</v>
      </c>
      <c r="D31" s="68"/>
      <c r="E31" s="69"/>
      <c r="F31" s="13">
        <f>SUM(F32:F34)</f>
        <v>196413.26</v>
      </c>
      <c r="G31" s="13"/>
      <c r="H31" s="93">
        <f>+H32+H34+H33</f>
        <v>220268.2</v>
      </c>
      <c r="I31" s="51"/>
    </row>
    <row r="32" spans="2:11" ht="15" x14ac:dyDescent="0.25">
      <c r="B32" s="18">
        <v>671</v>
      </c>
      <c r="C32" s="22" t="s">
        <v>11</v>
      </c>
      <c r="D32" s="18"/>
      <c r="E32" s="12"/>
      <c r="F32" s="13">
        <v>189413.26</v>
      </c>
      <c r="G32" s="13"/>
      <c r="H32" s="93">
        <f>+H66+H76+H85</f>
        <v>184541.31000000003</v>
      </c>
    </row>
    <row r="33" spans="1:10" ht="15" x14ac:dyDescent="0.25">
      <c r="B33" s="18">
        <v>671</v>
      </c>
      <c r="C33" s="22" t="s">
        <v>155</v>
      </c>
      <c r="D33" s="18"/>
      <c r="E33" s="12"/>
      <c r="F33" s="13"/>
      <c r="G33" s="13"/>
      <c r="H33" s="93">
        <v>28726.89</v>
      </c>
    </row>
    <row r="34" spans="1:10" ht="15" x14ac:dyDescent="0.25">
      <c r="B34" s="18">
        <v>671</v>
      </c>
      <c r="C34" s="22" t="s">
        <v>120</v>
      </c>
      <c r="D34" s="18"/>
      <c r="E34" s="12"/>
      <c r="F34" s="13">
        <v>7000</v>
      </c>
      <c r="G34" s="13"/>
      <c r="H34" s="93">
        <v>7000</v>
      </c>
    </row>
    <row r="35" spans="1:10" ht="15" x14ac:dyDescent="0.25">
      <c r="B35" s="68">
        <v>7</v>
      </c>
      <c r="C35" s="67" t="s">
        <v>107</v>
      </c>
      <c r="D35" s="68"/>
      <c r="E35" s="69"/>
      <c r="F35" s="13">
        <f>+F36</f>
        <v>1230</v>
      </c>
      <c r="G35" s="13"/>
      <c r="H35" s="93">
        <v>1230</v>
      </c>
    </row>
    <row r="36" spans="1:10" ht="15" x14ac:dyDescent="0.25">
      <c r="B36" s="18">
        <v>72</v>
      </c>
      <c r="C36" s="19" t="s">
        <v>108</v>
      </c>
      <c r="D36" s="20"/>
      <c r="E36" s="12"/>
      <c r="F36" s="13">
        <v>1230</v>
      </c>
      <c r="G36" s="13"/>
      <c r="H36" s="13"/>
      <c r="I36" s="51"/>
    </row>
    <row r="37" spans="1:10" ht="15" x14ac:dyDescent="0.25">
      <c r="B37" s="18">
        <v>721</v>
      </c>
      <c r="C37" s="19" t="s">
        <v>138</v>
      </c>
      <c r="D37" s="20"/>
      <c r="E37" s="12"/>
      <c r="F37" s="13">
        <v>1230</v>
      </c>
      <c r="G37" s="13"/>
      <c r="H37" s="13"/>
      <c r="I37" s="51"/>
    </row>
    <row r="38" spans="1:10" x14ac:dyDescent="0.2">
      <c r="B38" s="18">
        <v>722</v>
      </c>
      <c r="C38" s="22" t="s">
        <v>109</v>
      </c>
      <c r="D38" s="18"/>
      <c r="E38" s="21"/>
      <c r="F38" s="14"/>
      <c r="G38" s="14"/>
      <c r="H38" s="14"/>
    </row>
    <row r="39" spans="1:10" s="24" customFormat="1" x14ac:dyDescent="0.2">
      <c r="A39" s="1"/>
      <c r="B39" s="18"/>
      <c r="C39" s="22"/>
      <c r="D39" s="18"/>
      <c r="E39" s="21"/>
      <c r="F39" s="14"/>
      <c r="G39" s="14"/>
      <c r="H39" s="14"/>
    </row>
    <row r="40" spans="1:10" s="24" customFormat="1" ht="15" x14ac:dyDescent="0.25">
      <c r="A40" s="1"/>
      <c r="B40" s="18"/>
      <c r="C40" s="19" t="s">
        <v>110</v>
      </c>
      <c r="D40" s="20"/>
      <c r="E40" s="12"/>
      <c r="F40" s="13"/>
      <c r="G40" s="13"/>
      <c r="H40" s="13"/>
    </row>
    <row r="41" spans="1:10" s="24" customFormat="1" x14ac:dyDescent="0.2">
      <c r="B41" s="23"/>
      <c r="D41" s="25"/>
      <c r="E41" s="26"/>
      <c r="F41" s="27"/>
      <c r="G41" s="27"/>
      <c r="H41" s="27"/>
    </row>
    <row r="42" spans="1:10" s="24" customFormat="1" x14ac:dyDescent="0.2">
      <c r="B42" s="23"/>
      <c r="D42" s="25"/>
      <c r="E42" s="26"/>
      <c r="F42" s="27"/>
      <c r="G42" s="27"/>
      <c r="H42" s="27"/>
    </row>
    <row r="43" spans="1:10" s="24" customFormat="1" x14ac:dyDescent="0.2">
      <c r="B43" s="23"/>
      <c r="D43" s="25"/>
      <c r="E43" s="26"/>
      <c r="F43" s="27"/>
      <c r="G43" s="27"/>
      <c r="H43" s="27"/>
    </row>
    <row r="44" spans="1:10" s="24" customFormat="1" x14ac:dyDescent="0.2">
      <c r="B44" s="23"/>
      <c r="D44" s="25"/>
      <c r="E44" s="26"/>
      <c r="F44" s="27"/>
      <c r="G44" s="27"/>
      <c r="H44" s="27"/>
    </row>
    <row r="45" spans="1:10" s="24" customFormat="1" x14ac:dyDescent="0.2">
      <c r="B45" s="23"/>
      <c r="D45" s="25"/>
      <c r="E45" s="26"/>
      <c r="F45" s="27"/>
      <c r="G45" s="27"/>
      <c r="H45" s="27"/>
    </row>
    <row r="46" spans="1:10" ht="21.75" customHeight="1" x14ac:dyDescent="0.2">
      <c r="A46" s="24"/>
      <c r="B46" s="28"/>
      <c r="C46" s="29" t="s">
        <v>12</v>
      </c>
      <c r="D46" s="30" t="s">
        <v>13</v>
      </c>
      <c r="E46" s="9" t="s">
        <v>1</v>
      </c>
      <c r="F46" s="10" t="s">
        <v>133</v>
      </c>
      <c r="G46" s="10" t="s">
        <v>151</v>
      </c>
      <c r="H46" s="10" t="s">
        <v>124</v>
      </c>
      <c r="J46" s="51"/>
    </row>
    <row r="47" spans="1:10" ht="15.75" customHeight="1" x14ac:dyDescent="0.2">
      <c r="A47" s="24"/>
      <c r="B47" s="32" t="s">
        <v>97</v>
      </c>
      <c r="C47" s="123" t="s">
        <v>14</v>
      </c>
      <c r="D47" s="124"/>
      <c r="E47" s="125"/>
      <c r="F47" s="31">
        <f>+F50+F64+F92+F112+F133+F180+F185+F194+F211+F232+F241+F255+F260+F218+F203+F224+F172+F163+F266+F250</f>
        <v>3683137.1399999997</v>
      </c>
      <c r="G47" s="31">
        <f>+H47-F47</f>
        <v>111574.30000000075</v>
      </c>
      <c r="H47" s="31">
        <f>+H50+H66+H76+H85+H92+H112+H133+H172+H180+H185+H194+H203+H211+H218+H224+H232+H241+H250+H260+H267</f>
        <v>3794711.4400000004</v>
      </c>
      <c r="I47" s="51"/>
    </row>
    <row r="48" spans="1:10" ht="14.25" customHeight="1" x14ac:dyDescent="0.25">
      <c r="B48" s="32" t="s">
        <v>15</v>
      </c>
      <c r="C48" s="33" t="s">
        <v>16</v>
      </c>
      <c r="D48" s="120" t="s">
        <v>94</v>
      </c>
      <c r="E48" s="122"/>
      <c r="F48" s="16"/>
      <c r="G48" s="16"/>
      <c r="H48" s="16"/>
      <c r="I48" s="51"/>
    </row>
    <row r="49" spans="2:11" ht="14.25" customHeight="1" x14ac:dyDescent="0.25">
      <c r="B49" s="34" t="s">
        <v>17</v>
      </c>
      <c r="C49" s="33" t="s">
        <v>99</v>
      </c>
      <c r="D49" s="58" t="s">
        <v>98</v>
      </c>
      <c r="E49" s="59"/>
      <c r="F49" s="16">
        <f>+F50</f>
        <v>2386500</v>
      </c>
      <c r="G49" s="16"/>
      <c r="H49" s="16">
        <v>2600000</v>
      </c>
      <c r="J49" s="51"/>
    </row>
    <row r="50" spans="2:11" ht="18.75" customHeight="1" x14ac:dyDescent="0.25">
      <c r="B50" s="22" t="s">
        <v>95</v>
      </c>
      <c r="C50" s="35" t="s">
        <v>18</v>
      </c>
      <c r="D50" s="126" t="s">
        <v>19</v>
      </c>
      <c r="E50" s="127"/>
      <c r="F50" s="53">
        <f>F52</f>
        <v>2386500</v>
      </c>
      <c r="G50" s="53"/>
      <c r="H50" s="89">
        <f>+H52</f>
        <v>2583000</v>
      </c>
      <c r="I50" s="51"/>
    </row>
    <row r="51" spans="2:11" x14ac:dyDescent="0.2">
      <c r="B51" s="22"/>
      <c r="C51" s="37"/>
      <c r="D51" s="101" t="s">
        <v>96</v>
      </c>
      <c r="E51" s="102"/>
      <c r="F51" s="14"/>
      <c r="G51" s="14"/>
      <c r="H51" s="14"/>
    </row>
    <row r="52" spans="2:11" ht="15" x14ac:dyDescent="0.25">
      <c r="B52" s="22"/>
      <c r="C52" s="37"/>
      <c r="D52" s="20">
        <v>3</v>
      </c>
      <c r="E52" s="19" t="s">
        <v>21</v>
      </c>
      <c r="F52" s="13">
        <f>F53+F57+F60</f>
        <v>2386500</v>
      </c>
      <c r="G52" s="13"/>
      <c r="H52" s="91">
        <f>+H53+H57+H60</f>
        <v>2583000</v>
      </c>
      <c r="I52" s="51"/>
    </row>
    <row r="53" spans="2:11" ht="15" x14ac:dyDescent="0.25">
      <c r="B53" s="22"/>
      <c r="C53" s="37"/>
      <c r="D53" s="20">
        <v>31</v>
      </c>
      <c r="E53" s="19" t="s">
        <v>22</v>
      </c>
      <c r="F53" s="13">
        <f>SUM(F54:F56)</f>
        <v>2283500</v>
      </c>
      <c r="G53" s="13"/>
      <c r="H53" s="13">
        <f>+H54+H55+H56</f>
        <v>2480000</v>
      </c>
    </row>
    <row r="54" spans="2:11" x14ac:dyDescent="0.2">
      <c r="B54" s="22"/>
      <c r="C54" s="37"/>
      <c r="D54" s="18">
        <v>311</v>
      </c>
      <c r="E54" s="22" t="s">
        <v>23</v>
      </c>
      <c r="F54" s="14">
        <v>1900000</v>
      </c>
      <c r="G54" s="14">
        <v>140000</v>
      </c>
      <c r="H54" s="14">
        <f>+F54+G54</f>
        <v>2040000</v>
      </c>
      <c r="I54" s="2"/>
    </row>
    <row r="55" spans="2:11" x14ac:dyDescent="0.2">
      <c r="B55" s="22"/>
      <c r="C55" s="37"/>
      <c r="D55" s="18">
        <v>312</v>
      </c>
      <c r="E55" s="22" t="s">
        <v>24</v>
      </c>
      <c r="F55" s="14">
        <v>70000</v>
      </c>
      <c r="G55" s="14">
        <v>30000</v>
      </c>
      <c r="H55" s="14">
        <f t="shared" ref="H55:H56" si="0">+F55+G55</f>
        <v>100000</v>
      </c>
      <c r="I55" s="2"/>
    </row>
    <row r="56" spans="2:11" x14ac:dyDescent="0.2">
      <c r="B56" s="22"/>
      <c r="C56" s="37"/>
      <c r="D56" s="18">
        <v>313</v>
      </c>
      <c r="E56" s="22" t="s">
        <v>25</v>
      </c>
      <c r="F56" s="14">
        <v>313500</v>
      </c>
      <c r="G56" s="14">
        <v>26500</v>
      </c>
      <c r="H56" s="14">
        <f t="shared" si="0"/>
        <v>340000</v>
      </c>
      <c r="I56" s="2"/>
    </row>
    <row r="57" spans="2:11" ht="15" x14ac:dyDescent="0.25">
      <c r="B57" s="22"/>
      <c r="C57" s="37"/>
      <c r="D57" s="20">
        <v>32</v>
      </c>
      <c r="E57" s="19" t="s">
        <v>26</v>
      </c>
      <c r="F57" s="13">
        <f>SUM(F58:F59)</f>
        <v>103000</v>
      </c>
      <c r="G57" s="13"/>
      <c r="H57" s="13">
        <f>+H58+H59</f>
        <v>103000</v>
      </c>
      <c r="I57" s="2"/>
    </row>
    <row r="58" spans="2:11" x14ac:dyDescent="0.2">
      <c r="B58" s="22"/>
      <c r="C58" s="37"/>
      <c r="D58" s="18">
        <v>321</v>
      </c>
      <c r="E58" s="22" t="s">
        <v>27</v>
      </c>
      <c r="F58" s="14">
        <v>100000</v>
      </c>
      <c r="G58" s="14"/>
      <c r="H58" s="14">
        <f>+F58-(-G58)</f>
        <v>100000</v>
      </c>
      <c r="I58" s="2"/>
    </row>
    <row r="59" spans="2:11" x14ac:dyDescent="0.2">
      <c r="B59" s="22"/>
      <c r="C59" s="37"/>
      <c r="D59" s="18">
        <v>323</v>
      </c>
      <c r="E59" s="22" t="s">
        <v>37</v>
      </c>
      <c r="F59" s="14">
        <v>3000</v>
      </c>
      <c r="G59" s="14"/>
      <c r="H59" s="14">
        <v>3000</v>
      </c>
      <c r="I59" s="2"/>
    </row>
    <row r="60" spans="2:11" ht="15" x14ac:dyDescent="0.25">
      <c r="B60" s="22"/>
      <c r="C60" s="37"/>
      <c r="D60" s="20">
        <v>37</v>
      </c>
      <c r="E60" s="19" t="s">
        <v>42</v>
      </c>
      <c r="F60" s="14">
        <f>+F61</f>
        <v>0</v>
      </c>
      <c r="G60" s="14"/>
      <c r="H60" s="14"/>
      <c r="I60" s="2"/>
    </row>
    <row r="61" spans="2:11" x14ac:dyDescent="0.2">
      <c r="B61" s="32"/>
      <c r="C61" s="37"/>
      <c r="D61" s="18">
        <v>372</v>
      </c>
      <c r="E61" s="22" t="s">
        <v>43</v>
      </c>
      <c r="F61" s="14"/>
      <c r="G61" s="14"/>
      <c r="H61" s="14"/>
      <c r="I61" s="2"/>
    </row>
    <row r="62" spans="2:11" x14ac:dyDescent="0.2">
      <c r="B62" s="40"/>
      <c r="C62" s="37"/>
      <c r="D62" s="38"/>
      <c r="E62" s="39"/>
      <c r="F62" s="14"/>
      <c r="G62" s="14"/>
      <c r="H62" s="14"/>
      <c r="I62" s="2"/>
    </row>
    <row r="63" spans="2:11" ht="15.75" customHeight="1" x14ac:dyDescent="0.25">
      <c r="B63" s="32" t="s">
        <v>30</v>
      </c>
      <c r="C63" s="33" t="s">
        <v>31</v>
      </c>
      <c r="D63" s="120" t="s">
        <v>32</v>
      </c>
      <c r="E63" s="122"/>
      <c r="F63" s="16">
        <f>+F66+F76+F85+F92+F112+F133+F180+F185+F194+F203+F211+F218+F232+F261</f>
        <v>884176.26</v>
      </c>
      <c r="G63" s="16"/>
      <c r="H63" s="16">
        <f>+H66+H76+H85+H92+H112+H133+H180+H185+H194+H203+H211+H218+H232+H261</f>
        <v>831606.20000000007</v>
      </c>
      <c r="I63" s="2"/>
    </row>
    <row r="64" spans="2:11" ht="12.75" customHeight="1" x14ac:dyDescent="0.2">
      <c r="B64" s="40" t="s">
        <v>15</v>
      </c>
      <c r="C64" s="41">
        <v>2101</v>
      </c>
      <c r="D64" s="128" t="s">
        <v>33</v>
      </c>
      <c r="E64" s="129"/>
      <c r="F64" s="42">
        <f>F65+F84</f>
        <v>189413.26</v>
      </c>
      <c r="G64" s="42">
        <f t="shared" ref="G64:H64" si="1">G65+G84</f>
        <v>0</v>
      </c>
      <c r="H64" s="42">
        <f t="shared" si="1"/>
        <v>176443.33000000002</v>
      </c>
      <c r="I64" s="2"/>
      <c r="K64" s="61"/>
    </row>
    <row r="65" spans="2:11" ht="12.75" customHeight="1" x14ac:dyDescent="0.2">
      <c r="B65" s="40"/>
      <c r="C65" s="57"/>
      <c r="D65" s="56" t="s">
        <v>85</v>
      </c>
      <c r="E65" s="57"/>
      <c r="F65" s="42">
        <f>+F76+F66</f>
        <v>168822.7</v>
      </c>
      <c r="G65" s="42">
        <f t="shared" ref="G65:H65" si="2">+G76+G66</f>
        <v>0</v>
      </c>
      <c r="H65" s="42">
        <f t="shared" si="2"/>
        <v>176443.33000000002</v>
      </c>
      <c r="I65" s="2"/>
      <c r="K65" s="61"/>
    </row>
    <row r="66" spans="2:11" ht="18.75" customHeight="1" x14ac:dyDescent="0.25">
      <c r="B66" s="34" t="s">
        <v>17</v>
      </c>
      <c r="C66" s="35" t="s">
        <v>34</v>
      </c>
      <c r="D66" s="103" t="s">
        <v>35</v>
      </c>
      <c r="E66" s="104"/>
      <c r="F66" s="53">
        <f>F68</f>
        <v>76056</v>
      </c>
      <c r="G66" s="53"/>
      <c r="H66" s="89">
        <f>+H68</f>
        <v>76056</v>
      </c>
      <c r="I66" s="2"/>
      <c r="K66" s="61"/>
    </row>
    <row r="67" spans="2:11" ht="17.25" customHeight="1" x14ac:dyDescent="0.25">
      <c r="B67" s="22" t="s">
        <v>20</v>
      </c>
      <c r="C67" s="43"/>
      <c r="D67" s="98" t="s">
        <v>36</v>
      </c>
      <c r="E67" s="99"/>
      <c r="F67" s="13"/>
      <c r="G67" s="13"/>
      <c r="H67" s="13"/>
      <c r="I67" s="2"/>
      <c r="K67" s="61"/>
    </row>
    <row r="68" spans="2:11" ht="15" x14ac:dyDescent="0.25">
      <c r="B68" s="22"/>
      <c r="C68" s="37"/>
      <c r="D68" s="20">
        <v>3</v>
      </c>
      <c r="E68" s="19" t="s">
        <v>21</v>
      </c>
      <c r="F68" s="13">
        <f>F69+F74</f>
        <v>76056</v>
      </c>
      <c r="G68" s="13"/>
      <c r="H68" s="13">
        <f>+H69+H74</f>
        <v>76056</v>
      </c>
      <c r="I68" s="2"/>
      <c r="K68" s="61"/>
    </row>
    <row r="69" spans="2:11" ht="15" x14ac:dyDescent="0.25">
      <c r="B69" s="22"/>
      <c r="C69" s="37"/>
      <c r="D69" s="20">
        <v>32</v>
      </c>
      <c r="E69" s="19" t="s">
        <v>26</v>
      </c>
      <c r="F69" s="13">
        <f>SUM(F70:F73)</f>
        <v>74556</v>
      </c>
      <c r="G69" s="13"/>
      <c r="H69" s="13">
        <f>+H70+H71+H72+H73</f>
        <v>74556</v>
      </c>
      <c r="I69" s="2"/>
      <c r="K69" s="61"/>
    </row>
    <row r="70" spans="2:11" x14ac:dyDescent="0.2">
      <c r="B70" s="22"/>
      <c r="C70" s="37"/>
      <c r="D70" s="18">
        <v>321</v>
      </c>
      <c r="E70" s="22" t="s">
        <v>27</v>
      </c>
      <c r="F70" s="14">
        <v>14500</v>
      </c>
      <c r="G70" s="14">
        <v>-9500</v>
      </c>
      <c r="H70" s="14">
        <f>+F70+G70</f>
        <v>5000</v>
      </c>
      <c r="K70" s="61"/>
    </row>
    <row r="71" spans="2:11" x14ac:dyDescent="0.2">
      <c r="B71" s="22"/>
      <c r="C71" s="37"/>
      <c r="D71" s="18">
        <v>322</v>
      </c>
      <c r="E71" s="22" t="s">
        <v>29</v>
      </c>
      <c r="F71" s="14">
        <v>24356</v>
      </c>
      <c r="G71" s="14">
        <v>862.87</v>
      </c>
      <c r="H71" s="14">
        <f t="shared" ref="H71:H73" si="3">+F71+G71</f>
        <v>25218.87</v>
      </c>
      <c r="K71" s="61"/>
    </row>
    <row r="72" spans="2:11" ht="13.5" customHeight="1" x14ac:dyDescent="0.2">
      <c r="B72" s="22"/>
      <c r="C72" s="37"/>
      <c r="D72" s="18">
        <v>323</v>
      </c>
      <c r="E72" s="22" t="s">
        <v>37</v>
      </c>
      <c r="F72" s="14">
        <v>34500</v>
      </c>
      <c r="G72" s="14">
        <v>8144.63</v>
      </c>
      <c r="H72" s="14">
        <f t="shared" si="3"/>
        <v>42644.63</v>
      </c>
      <c r="I72" s="51"/>
      <c r="K72" s="61"/>
    </row>
    <row r="73" spans="2:11" ht="13.5" customHeight="1" x14ac:dyDescent="0.2">
      <c r="B73" s="22"/>
      <c r="C73" s="37"/>
      <c r="D73" s="18">
        <v>329</v>
      </c>
      <c r="E73" s="22" t="s">
        <v>28</v>
      </c>
      <c r="F73" s="14">
        <v>1200</v>
      </c>
      <c r="G73" s="14">
        <v>492.5</v>
      </c>
      <c r="H73" s="14">
        <f t="shared" si="3"/>
        <v>1692.5</v>
      </c>
      <c r="I73" s="51"/>
    </row>
    <row r="74" spans="2:11" ht="15" x14ac:dyDescent="0.25">
      <c r="B74" s="34" t="s">
        <v>17</v>
      </c>
      <c r="C74" s="37"/>
      <c r="D74" s="20">
        <v>34</v>
      </c>
      <c r="E74" s="19" t="s">
        <v>38</v>
      </c>
      <c r="F74" s="13">
        <f>F75</f>
        <v>1500</v>
      </c>
      <c r="G74" s="13"/>
      <c r="H74" s="13">
        <f>+H75</f>
        <v>1500</v>
      </c>
    </row>
    <row r="75" spans="2:11" x14ac:dyDescent="0.2">
      <c r="B75" s="22" t="s">
        <v>20</v>
      </c>
      <c r="C75" s="37"/>
      <c r="D75" s="18">
        <v>343</v>
      </c>
      <c r="E75" s="22" t="s">
        <v>39</v>
      </c>
      <c r="F75" s="14">
        <v>1500</v>
      </c>
      <c r="G75" s="14"/>
      <c r="H75" s="14">
        <f>+F75+G75</f>
        <v>1500</v>
      </c>
      <c r="K75" s="80"/>
    </row>
    <row r="76" spans="2:11" ht="15" customHeight="1" x14ac:dyDescent="0.25">
      <c r="B76" s="22"/>
      <c r="C76" s="35" t="s">
        <v>40</v>
      </c>
      <c r="D76" s="103" t="s">
        <v>86</v>
      </c>
      <c r="E76" s="104"/>
      <c r="F76" s="53">
        <f>F78</f>
        <v>92766.7</v>
      </c>
      <c r="G76" s="53"/>
      <c r="H76" s="89">
        <f>+H78</f>
        <v>100387.33</v>
      </c>
      <c r="K76" s="61"/>
    </row>
    <row r="77" spans="2:11" ht="17.25" customHeight="1" x14ac:dyDescent="0.25">
      <c r="B77" s="22"/>
      <c r="C77" s="43"/>
      <c r="D77" s="98" t="s">
        <v>36</v>
      </c>
      <c r="E77" s="99"/>
      <c r="F77" s="13"/>
      <c r="G77" s="13"/>
      <c r="H77" s="13"/>
      <c r="K77" s="80">
        <f>+K76-K75</f>
        <v>0</v>
      </c>
    </row>
    <row r="78" spans="2:11" ht="15" x14ac:dyDescent="0.25">
      <c r="B78" s="22"/>
      <c r="C78" s="37"/>
      <c r="D78" s="20">
        <v>3</v>
      </c>
      <c r="E78" s="19" t="s">
        <v>21</v>
      </c>
      <c r="F78" s="13">
        <f>F79+F82</f>
        <v>92766.7</v>
      </c>
      <c r="G78" s="13"/>
      <c r="H78" s="13">
        <f>+H79+H82</f>
        <v>100387.33</v>
      </c>
    </row>
    <row r="79" spans="2:11" ht="15" x14ac:dyDescent="0.25">
      <c r="B79" s="22"/>
      <c r="C79" s="37"/>
      <c r="D79" s="20">
        <v>32</v>
      </c>
      <c r="E79" s="19" t="s">
        <v>26</v>
      </c>
      <c r="F79" s="13">
        <f>SUM(F81:F81)</f>
        <v>4500</v>
      </c>
      <c r="G79" s="13"/>
      <c r="H79" s="13">
        <f>+H81+H80</f>
        <v>20500</v>
      </c>
    </row>
    <row r="80" spans="2:11" ht="15" x14ac:dyDescent="0.25">
      <c r="B80" s="22"/>
      <c r="C80" s="37"/>
      <c r="D80" s="20">
        <v>322</v>
      </c>
      <c r="E80" s="22" t="s">
        <v>37</v>
      </c>
      <c r="F80" s="14"/>
      <c r="G80" s="13">
        <v>16000</v>
      </c>
      <c r="H80" s="14">
        <v>16000</v>
      </c>
    </row>
    <row r="81" spans="2:9" x14ac:dyDescent="0.2">
      <c r="B81" s="22"/>
      <c r="C81" s="37"/>
      <c r="D81" s="18">
        <v>323</v>
      </c>
      <c r="E81" s="22" t="s">
        <v>37</v>
      </c>
      <c r="F81" s="14">
        <v>4500</v>
      </c>
      <c r="G81" s="14"/>
      <c r="H81" s="14">
        <f>+F81+G81</f>
        <v>4500</v>
      </c>
    </row>
    <row r="82" spans="2:9" ht="15" x14ac:dyDescent="0.25">
      <c r="B82" s="40" t="s">
        <v>15</v>
      </c>
      <c r="C82" s="37"/>
      <c r="D82" s="20">
        <v>37</v>
      </c>
      <c r="E82" s="19" t="s">
        <v>42</v>
      </c>
      <c r="F82" s="13">
        <f>F83</f>
        <v>88266.7</v>
      </c>
      <c r="G82" s="13"/>
      <c r="H82" s="14">
        <f>+H83</f>
        <v>79887.33</v>
      </c>
    </row>
    <row r="83" spans="2:9" ht="12" customHeight="1" x14ac:dyDescent="0.2">
      <c r="B83" s="34" t="s">
        <v>17</v>
      </c>
      <c r="C83" s="37"/>
      <c r="D83" s="18">
        <v>372</v>
      </c>
      <c r="E83" s="22" t="s">
        <v>43</v>
      </c>
      <c r="F83" s="14">
        <v>88266.7</v>
      </c>
      <c r="G83" s="14">
        <v>-8379.3700000000008</v>
      </c>
      <c r="H83" s="14">
        <f t="shared" ref="H83" si="4">+F83+G83</f>
        <v>79887.33</v>
      </c>
    </row>
    <row r="84" spans="2:9" ht="14.25" customHeight="1" x14ac:dyDescent="0.25">
      <c r="B84" s="22" t="s">
        <v>20</v>
      </c>
      <c r="C84" s="41">
        <v>2102</v>
      </c>
      <c r="D84" s="109" t="s">
        <v>44</v>
      </c>
      <c r="E84" s="110"/>
      <c r="F84" s="44">
        <f>F85</f>
        <v>20590.560000000001</v>
      </c>
      <c r="G84" s="44"/>
      <c r="H84" s="44"/>
    </row>
    <row r="85" spans="2:9" ht="17.25" customHeight="1" x14ac:dyDescent="0.25">
      <c r="B85" s="22"/>
      <c r="C85" s="35" t="s">
        <v>45</v>
      </c>
      <c r="D85" s="96" t="s">
        <v>41</v>
      </c>
      <c r="E85" s="97"/>
      <c r="F85" s="53">
        <f>F87</f>
        <v>20590.560000000001</v>
      </c>
      <c r="G85" s="53"/>
      <c r="H85" s="89">
        <f>+H87</f>
        <v>8097.9800000000005</v>
      </c>
    </row>
    <row r="86" spans="2:9" ht="17.25" customHeight="1" x14ac:dyDescent="0.25">
      <c r="B86" s="22"/>
      <c r="C86" s="43"/>
      <c r="D86" s="98" t="s">
        <v>46</v>
      </c>
      <c r="E86" s="99"/>
      <c r="F86" s="13"/>
      <c r="G86" s="13"/>
      <c r="H86" s="13"/>
      <c r="I86" s="51"/>
    </row>
    <row r="87" spans="2:9" ht="15" x14ac:dyDescent="0.25">
      <c r="B87" s="22"/>
      <c r="C87" s="37"/>
      <c r="D87" s="20">
        <v>3</v>
      </c>
      <c r="E87" s="19" t="s">
        <v>21</v>
      </c>
      <c r="F87" s="13">
        <f>F88</f>
        <v>20590.560000000001</v>
      </c>
      <c r="G87" s="13">
        <f>+G88</f>
        <v>-12492.58</v>
      </c>
      <c r="H87" s="13">
        <f>+H88</f>
        <v>8097.9800000000005</v>
      </c>
      <c r="I87" s="51"/>
    </row>
    <row r="88" spans="2:9" ht="15" x14ac:dyDescent="0.25">
      <c r="B88" s="22"/>
      <c r="C88" s="37"/>
      <c r="D88" s="20">
        <v>32</v>
      </c>
      <c r="E88" s="19" t="s">
        <v>26</v>
      </c>
      <c r="F88" s="13">
        <f>SUM(F89:F90)</f>
        <v>20590.560000000001</v>
      </c>
      <c r="G88" s="13">
        <f>+G89+G90</f>
        <v>-12492.58</v>
      </c>
      <c r="H88" s="13">
        <f>+H89+H90</f>
        <v>8097.9800000000005</v>
      </c>
    </row>
    <row r="89" spans="2:9" x14ac:dyDescent="0.2">
      <c r="B89" s="28"/>
      <c r="C89" s="37"/>
      <c r="D89" s="18">
        <v>322</v>
      </c>
      <c r="E89" s="22" t="s">
        <v>37</v>
      </c>
      <c r="F89" s="14">
        <v>16000</v>
      </c>
      <c r="G89" s="14">
        <v>-16000</v>
      </c>
      <c r="H89" s="14">
        <f>+F89+G89</f>
        <v>0</v>
      </c>
    </row>
    <row r="90" spans="2:9" ht="15" x14ac:dyDescent="0.25">
      <c r="B90" s="47" t="s">
        <v>17</v>
      </c>
      <c r="C90" s="37"/>
      <c r="D90" s="18">
        <v>329</v>
      </c>
      <c r="E90" s="22" t="s">
        <v>28</v>
      </c>
      <c r="F90" s="14">
        <v>4590.5600000000004</v>
      </c>
      <c r="G90" s="14">
        <v>3507.42</v>
      </c>
      <c r="H90" s="14">
        <f>+F90+G90</f>
        <v>8097.9800000000005</v>
      </c>
      <c r="I90" s="51"/>
    </row>
    <row r="91" spans="2:9" ht="29.25" customHeight="1" x14ac:dyDescent="0.2">
      <c r="B91" s="22" t="s">
        <v>20</v>
      </c>
      <c r="C91" s="29" t="s">
        <v>12</v>
      </c>
      <c r="D91" s="30" t="s">
        <v>13</v>
      </c>
      <c r="E91" s="9" t="s">
        <v>1</v>
      </c>
      <c r="F91" s="10" t="s">
        <v>133</v>
      </c>
      <c r="G91" s="10" t="s">
        <v>123</v>
      </c>
      <c r="H91" s="10" t="s">
        <v>124</v>
      </c>
      <c r="I91" s="51"/>
    </row>
    <row r="92" spans="2:9" ht="21.75" customHeight="1" x14ac:dyDescent="0.25">
      <c r="B92" s="22"/>
      <c r="C92" s="48" t="s">
        <v>48</v>
      </c>
      <c r="D92" s="103" t="s">
        <v>49</v>
      </c>
      <c r="E92" s="104"/>
      <c r="F92" s="36">
        <f>F94+F99+F108</f>
        <v>250500</v>
      </c>
      <c r="G92" s="36"/>
      <c r="H92" s="89">
        <f>+H99+H108</f>
        <v>250500</v>
      </c>
    </row>
    <row r="93" spans="2:9" ht="17.25" customHeight="1" x14ac:dyDescent="0.25">
      <c r="B93" s="22"/>
      <c r="C93" s="43"/>
      <c r="D93" s="101" t="s">
        <v>100</v>
      </c>
      <c r="E93" s="102"/>
      <c r="F93" s="13"/>
      <c r="G93" s="13"/>
      <c r="H93" s="13"/>
    </row>
    <row r="94" spans="2:9" ht="15" x14ac:dyDescent="0.25">
      <c r="B94" s="22" t="s">
        <v>20</v>
      </c>
      <c r="C94" s="37"/>
      <c r="D94" s="20">
        <v>3</v>
      </c>
      <c r="E94" s="19" t="s">
        <v>21</v>
      </c>
      <c r="F94" s="55">
        <f>F95</f>
        <v>0</v>
      </c>
      <c r="G94" s="55"/>
      <c r="H94" s="55"/>
      <c r="I94" s="51"/>
    </row>
    <row r="95" spans="2:9" ht="15" x14ac:dyDescent="0.25">
      <c r="B95" s="22" t="s">
        <v>20</v>
      </c>
      <c r="C95" s="37"/>
      <c r="D95" s="20">
        <v>32</v>
      </c>
      <c r="E95" s="19" t="s">
        <v>26</v>
      </c>
      <c r="F95" s="13">
        <f>F96</f>
        <v>0</v>
      </c>
      <c r="G95" s="13"/>
      <c r="H95" s="13"/>
    </row>
    <row r="96" spans="2:9" x14ac:dyDescent="0.2">
      <c r="B96" s="22"/>
      <c r="C96" s="37"/>
      <c r="D96" s="18">
        <v>322</v>
      </c>
      <c r="E96" s="22" t="s">
        <v>29</v>
      </c>
      <c r="F96" s="14"/>
      <c r="G96" s="14"/>
      <c r="H96" s="14"/>
    </row>
    <row r="97" spans="2:9" ht="17.25" customHeight="1" x14ac:dyDescent="0.25">
      <c r="B97" s="22"/>
      <c r="C97" s="43"/>
      <c r="D97" s="101" t="s">
        <v>70</v>
      </c>
      <c r="E97" s="102"/>
      <c r="F97" s="13"/>
      <c r="G97" s="13"/>
      <c r="H97" s="13"/>
      <c r="I97" s="51"/>
    </row>
    <row r="98" spans="2:9" hidden="1" x14ac:dyDescent="0.2">
      <c r="B98" s="22"/>
    </row>
    <row r="99" spans="2:9" ht="15" x14ac:dyDescent="0.25">
      <c r="B99" s="22"/>
      <c r="C99" s="37"/>
      <c r="D99" s="20">
        <v>3</v>
      </c>
      <c r="E99" s="19" t="s">
        <v>21</v>
      </c>
      <c r="F99" s="13">
        <f>F100+F105</f>
        <v>62500</v>
      </c>
      <c r="G99" s="13"/>
      <c r="H99" s="13">
        <f>+H100+H105</f>
        <v>62500</v>
      </c>
    </row>
    <row r="100" spans="2:9" ht="15" x14ac:dyDescent="0.25">
      <c r="B100" s="22"/>
      <c r="C100" s="37"/>
      <c r="D100" s="20">
        <v>32</v>
      </c>
      <c r="E100" s="19" t="s">
        <v>26</v>
      </c>
      <c r="F100" s="13">
        <f>F102+F103+F104+F101</f>
        <v>61900</v>
      </c>
      <c r="G100" s="13"/>
      <c r="H100" s="13">
        <f>+H101+H102+H103+H104</f>
        <v>61000</v>
      </c>
      <c r="I100" s="51"/>
    </row>
    <row r="101" spans="2:9" ht="15" x14ac:dyDescent="0.25">
      <c r="B101" s="22"/>
      <c r="C101" s="37"/>
      <c r="D101" s="18">
        <v>321</v>
      </c>
      <c r="E101" s="22" t="s">
        <v>27</v>
      </c>
      <c r="F101" s="13">
        <v>1000</v>
      </c>
      <c r="G101" s="13"/>
      <c r="H101" s="13">
        <f>+F101+G101</f>
        <v>1000</v>
      </c>
    </row>
    <row r="102" spans="2:9" ht="15" x14ac:dyDescent="0.25">
      <c r="B102" s="22"/>
      <c r="C102" s="37"/>
      <c r="D102" s="18">
        <v>322</v>
      </c>
      <c r="E102" s="22" t="s">
        <v>29</v>
      </c>
      <c r="F102" s="14">
        <v>40000</v>
      </c>
      <c r="G102" s="14">
        <v>-900</v>
      </c>
      <c r="H102" s="13">
        <f t="shared" ref="H102:H104" si="5">+F102+G102</f>
        <v>39100</v>
      </c>
    </row>
    <row r="103" spans="2:9" ht="15" x14ac:dyDescent="0.25">
      <c r="B103" s="22"/>
      <c r="C103" s="37"/>
      <c r="D103" s="38">
        <v>323</v>
      </c>
      <c r="E103" s="22" t="s">
        <v>37</v>
      </c>
      <c r="F103" s="14">
        <v>18900</v>
      </c>
      <c r="G103" s="14"/>
      <c r="H103" s="13">
        <f t="shared" si="5"/>
        <v>18900</v>
      </c>
    </row>
    <row r="104" spans="2:9" ht="15" x14ac:dyDescent="0.25">
      <c r="B104" s="22" t="s">
        <v>20</v>
      </c>
      <c r="C104" s="37"/>
      <c r="D104" s="38">
        <v>329</v>
      </c>
      <c r="E104" s="22" t="s">
        <v>28</v>
      </c>
      <c r="F104" s="14">
        <v>2000</v>
      </c>
      <c r="G104" s="14"/>
      <c r="H104" s="13">
        <f t="shared" si="5"/>
        <v>2000</v>
      </c>
    </row>
    <row r="105" spans="2:9" ht="15" x14ac:dyDescent="0.25">
      <c r="B105" s="22"/>
      <c r="C105" s="37"/>
      <c r="D105" s="20">
        <v>34</v>
      </c>
      <c r="E105" s="19" t="s">
        <v>38</v>
      </c>
      <c r="F105" s="13">
        <f>+F106</f>
        <v>600</v>
      </c>
      <c r="G105" s="13"/>
      <c r="H105" s="13">
        <f>+H106</f>
        <v>1500</v>
      </c>
    </row>
    <row r="106" spans="2:9" x14ac:dyDescent="0.2">
      <c r="B106" s="22"/>
      <c r="C106" s="37"/>
      <c r="D106" s="18">
        <v>343</v>
      </c>
      <c r="E106" s="22" t="s">
        <v>39</v>
      </c>
      <c r="F106" s="14">
        <v>600</v>
      </c>
      <c r="G106" s="14">
        <v>900</v>
      </c>
      <c r="H106" s="14">
        <f>+F106+G106</f>
        <v>1500</v>
      </c>
    </row>
    <row r="107" spans="2:9" x14ac:dyDescent="0.2">
      <c r="B107" s="22"/>
      <c r="C107" s="37"/>
      <c r="D107" s="101" t="s">
        <v>69</v>
      </c>
      <c r="E107" s="102"/>
      <c r="F107" s="14"/>
      <c r="G107" s="14"/>
      <c r="H107" s="14"/>
    </row>
    <row r="108" spans="2:9" ht="15" x14ac:dyDescent="0.25">
      <c r="B108" s="22"/>
      <c r="C108" s="37"/>
      <c r="D108" s="20">
        <v>32</v>
      </c>
      <c r="E108" s="19" t="s">
        <v>26</v>
      </c>
      <c r="F108" s="13">
        <f>SUM(F109:F111)</f>
        <v>188000</v>
      </c>
      <c r="G108" s="13"/>
      <c r="H108" s="13">
        <f>+H109+H110+H111</f>
        <v>188000</v>
      </c>
    </row>
    <row r="109" spans="2:9" ht="15" x14ac:dyDescent="0.25">
      <c r="B109" s="47" t="s">
        <v>17</v>
      </c>
      <c r="C109" s="37"/>
      <c r="D109" s="18">
        <v>322</v>
      </c>
      <c r="E109" s="22" t="s">
        <v>29</v>
      </c>
      <c r="F109" s="14">
        <v>168000</v>
      </c>
      <c r="G109" s="14">
        <v>3000</v>
      </c>
      <c r="H109" s="14">
        <f>+F109+G109</f>
        <v>171000</v>
      </c>
    </row>
    <row r="110" spans="2:9" x14ac:dyDescent="0.2">
      <c r="B110" s="22" t="s">
        <v>20</v>
      </c>
      <c r="C110" s="37"/>
      <c r="D110" s="18">
        <v>323</v>
      </c>
      <c r="E110" s="22" t="s">
        <v>37</v>
      </c>
      <c r="F110" s="14">
        <v>19000</v>
      </c>
      <c r="G110" s="14">
        <v>-3000</v>
      </c>
      <c r="H110" s="14">
        <f t="shared" ref="H110:H111" si="6">+F110+G110</f>
        <v>16000</v>
      </c>
    </row>
    <row r="111" spans="2:9" x14ac:dyDescent="0.2">
      <c r="B111" s="22"/>
      <c r="C111" s="37"/>
      <c r="D111" s="18">
        <v>329</v>
      </c>
      <c r="E111" s="22" t="s">
        <v>28</v>
      </c>
      <c r="F111" s="14">
        <v>1000</v>
      </c>
      <c r="G111" s="14"/>
      <c r="H111" s="14">
        <f t="shared" si="6"/>
        <v>1000</v>
      </c>
      <c r="I111" s="51"/>
    </row>
    <row r="112" spans="2:9" ht="19.5" customHeight="1" x14ac:dyDescent="0.25">
      <c r="B112" s="22"/>
      <c r="C112" s="48" t="s">
        <v>51</v>
      </c>
      <c r="D112" s="103" t="s">
        <v>52</v>
      </c>
      <c r="E112" s="104"/>
      <c r="F112" s="36">
        <f>F115+F119+F123</f>
        <v>188300</v>
      </c>
      <c r="G112" s="36"/>
      <c r="H112" s="89">
        <f>+H114+H123</f>
        <v>182300</v>
      </c>
    </row>
    <row r="113" spans="2:9" x14ac:dyDescent="0.2">
      <c r="B113" s="22"/>
      <c r="C113" s="37">
        <v>55291</v>
      </c>
      <c r="D113" s="101" t="s">
        <v>65</v>
      </c>
      <c r="E113" s="102"/>
      <c r="F113" s="14"/>
      <c r="G113" s="14"/>
      <c r="H113" s="14"/>
    </row>
    <row r="114" spans="2:9" ht="15" x14ac:dyDescent="0.25">
      <c r="B114" s="22"/>
      <c r="C114" s="37"/>
      <c r="D114" s="20">
        <v>3</v>
      </c>
      <c r="E114" s="19" t="s">
        <v>21</v>
      </c>
      <c r="F114" s="52">
        <f>+F115+F119</f>
        <v>148000</v>
      </c>
      <c r="G114" s="52"/>
      <c r="H114" s="52">
        <f>+H115+H119</f>
        <v>148000</v>
      </c>
    </row>
    <row r="115" spans="2:9" ht="15" x14ac:dyDescent="0.25">
      <c r="B115" s="22"/>
      <c r="C115" s="37"/>
      <c r="D115" s="20">
        <v>31</v>
      </c>
      <c r="E115" s="19" t="s">
        <v>22</v>
      </c>
      <c r="F115" s="13">
        <f>SUM(F116:F118)</f>
        <v>138500</v>
      </c>
      <c r="G115" s="13"/>
      <c r="H115" s="13">
        <f>+H116+H117+H118</f>
        <v>139700</v>
      </c>
    </row>
    <row r="116" spans="2:9" x14ac:dyDescent="0.2">
      <c r="B116" s="22"/>
      <c r="C116" s="37"/>
      <c r="D116" s="18">
        <v>311</v>
      </c>
      <c r="E116" s="22" t="s">
        <v>23</v>
      </c>
      <c r="F116" s="14">
        <v>118000</v>
      </c>
      <c r="G116" s="14"/>
      <c r="H116" s="14">
        <f>+F116+G116</f>
        <v>118000</v>
      </c>
    </row>
    <row r="117" spans="2:9" x14ac:dyDescent="0.2">
      <c r="B117" s="22"/>
      <c r="C117" s="37"/>
      <c r="D117" s="18">
        <v>312</v>
      </c>
      <c r="E117" s="22" t="s">
        <v>24</v>
      </c>
      <c r="F117" s="14">
        <v>2500</v>
      </c>
      <c r="G117" s="14">
        <v>1200</v>
      </c>
      <c r="H117" s="14">
        <f>+F117+G117</f>
        <v>3700</v>
      </c>
    </row>
    <row r="118" spans="2:9" x14ac:dyDescent="0.2">
      <c r="B118" s="22"/>
      <c r="C118" s="37"/>
      <c r="D118" s="18">
        <v>313</v>
      </c>
      <c r="E118" s="22" t="s">
        <v>25</v>
      </c>
      <c r="F118" s="14">
        <v>18000</v>
      </c>
      <c r="G118" s="14"/>
      <c r="H118" s="14">
        <f>+F118+G118</f>
        <v>18000</v>
      </c>
    </row>
    <row r="119" spans="2:9" ht="15" x14ac:dyDescent="0.25">
      <c r="B119" s="22" t="s">
        <v>20</v>
      </c>
      <c r="C119" s="37"/>
      <c r="D119" s="20">
        <v>32</v>
      </c>
      <c r="E119" s="19" t="s">
        <v>26</v>
      </c>
      <c r="F119" s="13">
        <f>SUM(F120:F121)</f>
        <v>9500</v>
      </c>
      <c r="G119" s="13"/>
      <c r="H119" s="13">
        <f>+H120+H121</f>
        <v>8300</v>
      </c>
    </row>
    <row r="120" spans="2:9" ht="15" x14ac:dyDescent="0.25">
      <c r="B120" s="22"/>
      <c r="C120" s="37"/>
      <c r="D120" s="20">
        <v>321</v>
      </c>
      <c r="E120" s="22" t="s">
        <v>27</v>
      </c>
      <c r="F120" s="13">
        <v>8500</v>
      </c>
      <c r="G120" s="14">
        <v>-1000</v>
      </c>
      <c r="H120" s="14">
        <f>+F120+G120</f>
        <v>7500</v>
      </c>
    </row>
    <row r="121" spans="2:9" x14ac:dyDescent="0.2">
      <c r="B121" s="22"/>
      <c r="C121" s="37"/>
      <c r="D121" s="18">
        <v>323</v>
      </c>
      <c r="E121" s="22" t="s">
        <v>37</v>
      </c>
      <c r="F121" s="14">
        <v>1000</v>
      </c>
      <c r="G121" s="14">
        <v>-200</v>
      </c>
      <c r="H121" s="14">
        <f>+F121+G121</f>
        <v>800</v>
      </c>
    </row>
    <row r="122" spans="2:9" x14ac:dyDescent="0.2">
      <c r="B122" s="22"/>
      <c r="C122" s="37"/>
      <c r="D122" s="101" t="s">
        <v>50</v>
      </c>
      <c r="E122" s="102"/>
      <c r="F122" s="14"/>
      <c r="G122" s="14"/>
      <c r="H122" s="14"/>
      <c r="I122" s="51"/>
    </row>
    <row r="123" spans="2:9" ht="15" x14ac:dyDescent="0.25">
      <c r="B123" s="22"/>
      <c r="C123" s="37"/>
      <c r="D123" s="18">
        <v>3</v>
      </c>
      <c r="E123" s="22" t="s">
        <v>21</v>
      </c>
      <c r="F123" s="13">
        <f>+F124+F129</f>
        <v>40300</v>
      </c>
      <c r="G123" s="13"/>
      <c r="H123" s="13">
        <f>+H124+H129</f>
        <v>34300</v>
      </c>
    </row>
    <row r="124" spans="2:9" ht="15" x14ac:dyDescent="0.25">
      <c r="B124" s="22"/>
      <c r="C124" s="37"/>
      <c r="D124" s="20">
        <v>32</v>
      </c>
      <c r="E124" s="19" t="s">
        <v>26</v>
      </c>
      <c r="F124" s="14">
        <f>SUM(F125:F128)</f>
        <v>39300</v>
      </c>
      <c r="G124" s="14"/>
      <c r="H124" s="14">
        <f>+H125+H126+H127</f>
        <v>33300</v>
      </c>
    </row>
    <row r="125" spans="2:9" ht="15" x14ac:dyDescent="0.25">
      <c r="B125" s="22"/>
      <c r="C125" s="37"/>
      <c r="D125" s="18">
        <v>321</v>
      </c>
      <c r="E125" s="22" t="s">
        <v>27</v>
      </c>
      <c r="F125" s="13">
        <v>1000</v>
      </c>
      <c r="G125" s="13"/>
      <c r="H125" s="13">
        <v>1000</v>
      </c>
    </row>
    <row r="126" spans="2:9" x14ac:dyDescent="0.2">
      <c r="B126" s="22"/>
      <c r="C126" s="37"/>
      <c r="D126" s="18">
        <v>322</v>
      </c>
      <c r="E126" s="22" t="s">
        <v>29</v>
      </c>
      <c r="F126" s="14">
        <v>23300</v>
      </c>
      <c r="G126" s="14">
        <v>-5000</v>
      </c>
      <c r="H126" s="14">
        <f>+F126+G126</f>
        <v>18300</v>
      </c>
    </row>
    <row r="127" spans="2:9" x14ac:dyDescent="0.2">
      <c r="B127" s="22"/>
      <c r="C127" s="37"/>
      <c r="D127" s="18">
        <v>323</v>
      </c>
      <c r="E127" s="22" t="s">
        <v>37</v>
      </c>
      <c r="F127" s="14">
        <v>15000</v>
      </c>
      <c r="G127" s="14">
        <v>-1000</v>
      </c>
      <c r="H127" s="14">
        <f>+F127+G127</f>
        <v>14000</v>
      </c>
    </row>
    <row r="128" spans="2:9" x14ac:dyDescent="0.2">
      <c r="B128" s="22"/>
      <c r="C128" s="37"/>
      <c r="D128" s="18">
        <v>329</v>
      </c>
      <c r="E128" s="22" t="s">
        <v>28</v>
      </c>
      <c r="F128" s="14"/>
      <c r="G128" s="14"/>
      <c r="H128" s="14"/>
    </row>
    <row r="129" spans="2:9" x14ac:dyDescent="0.2">
      <c r="B129" s="28"/>
      <c r="C129" s="37"/>
      <c r="D129" s="18">
        <v>343</v>
      </c>
      <c r="E129" s="22" t="s">
        <v>39</v>
      </c>
      <c r="F129" s="14">
        <v>1000</v>
      </c>
      <c r="G129" s="14"/>
      <c r="H129" s="14">
        <f>+F129+G129</f>
        <v>1000</v>
      </c>
    </row>
    <row r="130" spans="2:9" ht="15" x14ac:dyDescent="0.25">
      <c r="B130" s="47" t="s">
        <v>17</v>
      </c>
      <c r="C130" s="37"/>
      <c r="D130" s="38"/>
      <c r="E130" s="39"/>
      <c r="F130" s="14"/>
      <c r="G130" s="14"/>
      <c r="H130" s="14"/>
    </row>
    <row r="131" spans="2:9" x14ac:dyDescent="0.2">
      <c r="B131" s="22" t="s">
        <v>20</v>
      </c>
      <c r="C131" s="37"/>
      <c r="D131" s="38"/>
      <c r="E131" s="39"/>
      <c r="F131" s="14"/>
      <c r="G131" s="14"/>
      <c r="H131" s="14"/>
    </row>
    <row r="132" spans="2:9" ht="29.25" customHeight="1" x14ac:dyDescent="0.2">
      <c r="B132" s="22"/>
      <c r="C132" s="29" t="s">
        <v>12</v>
      </c>
      <c r="D132" s="30" t="s">
        <v>13</v>
      </c>
      <c r="E132" s="9" t="s">
        <v>1</v>
      </c>
      <c r="F132" s="10" t="s">
        <v>133</v>
      </c>
      <c r="G132" s="10" t="s">
        <v>123</v>
      </c>
      <c r="H132" s="10" t="s">
        <v>124</v>
      </c>
    </row>
    <row r="133" spans="2:9" ht="21" customHeight="1" x14ac:dyDescent="0.25">
      <c r="B133" s="22"/>
      <c r="C133" s="48" t="s">
        <v>71</v>
      </c>
      <c r="D133" s="103" t="s">
        <v>150</v>
      </c>
      <c r="E133" s="104"/>
      <c r="F133" s="36">
        <f>+F140+F154+F160+F135</f>
        <v>85660</v>
      </c>
      <c r="G133" s="36"/>
      <c r="H133" s="89">
        <f>+H135+H140+H154+H160+H148</f>
        <v>53560</v>
      </c>
    </row>
    <row r="134" spans="2:9" ht="15" customHeight="1" x14ac:dyDescent="0.2">
      <c r="B134" s="22"/>
      <c r="C134" s="37"/>
      <c r="D134" s="101" t="s">
        <v>65</v>
      </c>
      <c r="E134" s="102"/>
      <c r="F134" s="14"/>
      <c r="G134" s="14"/>
      <c r="H134" s="14"/>
    </row>
    <row r="135" spans="2:9" ht="15" customHeight="1" x14ac:dyDescent="0.25">
      <c r="B135" s="22"/>
      <c r="C135" s="37"/>
      <c r="D135" s="20">
        <v>3</v>
      </c>
      <c r="E135" s="19" t="s">
        <v>21</v>
      </c>
      <c r="F135" s="52">
        <f>+F136</f>
        <v>6000</v>
      </c>
      <c r="G135" s="52"/>
      <c r="H135" s="13">
        <f>+H136</f>
        <v>300</v>
      </c>
    </row>
    <row r="136" spans="2:9" ht="15" customHeight="1" x14ac:dyDescent="0.25">
      <c r="B136" s="22" t="s">
        <v>20</v>
      </c>
      <c r="C136" s="37"/>
      <c r="D136" s="20">
        <v>32</v>
      </c>
      <c r="E136" s="19" t="s">
        <v>26</v>
      </c>
      <c r="F136" s="13">
        <f>SUM(F137:F138)</f>
        <v>6000</v>
      </c>
      <c r="G136" s="13"/>
      <c r="H136" s="13">
        <f>+H137+H138</f>
        <v>300</v>
      </c>
    </row>
    <row r="137" spans="2:9" ht="15" customHeight="1" x14ac:dyDescent="0.2">
      <c r="B137" s="22"/>
      <c r="C137" s="37"/>
      <c r="D137" s="18">
        <v>321</v>
      </c>
      <c r="E137" s="22" t="s">
        <v>27</v>
      </c>
      <c r="F137" s="14">
        <v>4500</v>
      </c>
      <c r="G137" s="14">
        <v>-4400</v>
      </c>
      <c r="H137" s="14">
        <f>+F137+G137</f>
        <v>100</v>
      </c>
    </row>
    <row r="138" spans="2:9" ht="15" customHeight="1" x14ac:dyDescent="0.2">
      <c r="B138" s="22"/>
      <c r="C138" s="37"/>
      <c r="D138" s="38">
        <v>323</v>
      </c>
      <c r="E138" s="39" t="s">
        <v>37</v>
      </c>
      <c r="F138" s="14">
        <v>1500</v>
      </c>
      <c r="G138" s="14">
        <v>-1300</v>
      </c>
      <c r="H138" s="14">
        <f>+F138+G138</f>
        <v>200</v>
      </c>
    </row>
    <row r="139" spans="2:9" ht="15" customHeight="1" x14ac:dyDescent="0.2">
      <c r="B139" s="22"/>
      <c r="C139" s="37"/>
      <c r="D139" s="101" t="s">
        <v>73</v>
      </c>
      <c r="E139" s="102"/>
      <c r="F139" s="14"/>
      <c r="G139" s="14"/>
      <c r="H139" s="14"/>
    </row>
    <row r="140" spans="2:9" ht="15" x14ac:dyDescent="0.25">
      <c r="B140" s="22"/>
      <c r="C140" s="37"/>
      <c r="D140" s="20">
        <v>3</v>
      </c>
      <c r="E140" s="19" t="s">
        <v>21</v>
      </c>
      <c r="F140" s="13">
        <f>+F141+F146</f>
        <v>50500</v>
      </c>
      <c r="G140" s="13"/>
      <c r="H140" s="13">
        <f>+H141+H146</f>
        <v>25000</v>
      </c>
      <c r="I140" s="51"/>
    </row>
    <row r="141" spans="2:9" ht="15" x14ac:dyDescent="0.25">
      <c r="B141" s="22"/>
      <c r="C141" s="37"/>
      <c r="D141" s="20">
        <v>32</v>
      </c>
      <c r="E141" s="19" t="s">
        <v>26</v>
      </c>
      <c r="F141" s="14">
        <f>SUM(F142:F145)</f>
        <v>49500</v>
      </c>
      <c r="G141" s="14"/>
      <c r="H141" s="14">
        <f>+H142+H143+H144+H145</f>
        <v>24000</v>
      </c>
    </row>
    <row r="142" spans="2:9" x14ac:dyDescent="0.2">
      <c r="B142" s="22"/>
      <c r="C142" s="37"/>
      <c r="D142" s="18">
        <v>321</v>
      </c>
      <c r="E142" s="22" t="s">
        <v>27</v>
      </c>
      <c r="F142" s="14">
        <v>5000</v>
      </c>
      <c r="G142" s="14">
        <v>-4000</v>
      </c>
      <c r="H142" s="14">
        <f>+F142+G142</f>
        <v>1000</v>
      </c>
    </row>
    <row r="143" spans="2:9" x14ac:dyDescent="0.2">
      <c r="B143" s="22"/>
      <c r="C143" s="37"/>
      <c r="D143" s="18">
        <v>322</v>
      </c>
      <c r="E143" s="22" t="s">
        <v>29</v>
      </c>
      <c r="F143" s="14">
        <v>9000</v>
      </c>
      <c r="G143" s="14"/>
      <c r="H143" s="14">
        <f t="shared" ref="H143:H145" si="7">+F143+G143</f>
        <v>9000</v>
      </c>
    </row>
    <row r="144" spans="2:9" x14ac:dyDescent="0.2">
      <c r="B144" s="22"/>
      <c r="C144" s="37"/>
      <c r="D144" s="38">
        <v>323</v>
      </c>
      <c r="E144" s="22" t="s">
        <v>92</v>
      </c>
      <c r="F144" s="14">
        <v>27000</v>
      </c>
      <c r="G144" s="14">
        <v>-19000</v>
      </c>
      <c r="H144" s="14">
        <f t="shared" si="7"/>
        <v>8000</v>
      </c>
    </row>
    <row r="145" spans="2:8" x14ac:dyDescent="0.2">
      <c r="B145" s="22" t="s">
        <v>20</v>
      </c>
      <c r="C145" s="37"/>
      <c r="D145" s="38">
        <v>329</v>
      </c>
      <c r="E145" s="22" t="s">
        <v>72</v>
      </c>
      <c r="F145" s="14">
        <v>8500</v>
      </c>
      <c r="G145" s="14">
        <v>-2500</v>
      </c>
      <c r="H145" s="14">
        <f t="shared" si="7"/>
        <v>6000</v>
      </c>
    </row>
    <row r="146" spans="2:8" ht="15" x14ac:dyDescent="0.25">
      <c r="B146" s="22"/>
      <c r="C146" s="37"/>
      <c r="D146" s="20">
        <v>38</v>
      </c>
      <c r="E146" s="19" t="s">
        <v>75</v>
      </c>
      <c r="F146" s="13">
        <f>+F147</f>
        <v>1000</v>
      </c>
      <c r="G146" s="13"/>
      <c r="H146" s="13">
        <f>+H147</f>
        <v>1000</v>
      </c>
    </row>
    <row r="147" spans="2:8" x14ac:dyDescent="0.2">
      <c r="B147" s="22"/>
      <c r="C147" s="37"/>
      <c r="D147" s="18">
        <v>381</v>
      </c>
      <c r="E147" s="22" t="s">
        <v>76</v>
      </c>
      <c r="F147" s="14">
        <v>1000</v>
      </c>
      <c r="G147" s="14"/>
      <c r="H147" s="14">
        <f>+F147+G147</f>
        <v>1000</v>
      </c>
    </row>
    <row r="148" spans="2:8" ht="15" customHeight="1" x14ac:dyDescent="0.25">
      <c r="B148" s="22"/>
      <c r="C148" s="48"/>
      <c r="D148" s="103" t="s">
        <v>76</v>
      </c>
      <c r="E148" s="104"/>
      <c r="F148" s="36">
        <f>+F155+F169+F182+F150</f>
        <v>28660</v>
      </c>
      <c r="G148" s="36"/>
      <c r="H148" s="36"/>
    </row>
    <row r="149" spans="2:8" ht="15" customHeight="1" x14ac:dyDescent="0.2">
      <c r="B149" s="22" t="s">
        <v>131</v>
      </c>
      <c r="C149" s="37"/>
      <c r="D149" s="101" t="s">
        <v>96</v>
      </c>
      <c r="E149" s="102"/>
      <c r="F149" s="14"/>
      <c r="G149" s="14"/>
      <c r="H149" s="14"/>
    </row>
    <row r="150" spans="2:8" ht="15" x14ac:dyDescent="0.25">
      <c r="B150" s="22"/>
      <c r="C150" s="37"/>
      <c r="D150" s="20">
        <v>3</v>
      </c>
      <c r="E150" s="19" t="s">
        <v>21</v>
      </c>
      <c r="F150" s="52">
        <f>+F151</f>
        <v>0</v>
      </c>
      <c r="G150" s="52"/>
      <c r="H150" s="52">
        <f>+H151</f>
        <v>0</v>
      </c>
    </row>
    <row r="151" spans="2:8" ht="15" x14ac:dyDescent="0.25">
      <c r="B151" s="22" t="s">
        <v>20</v>
      </c>
      <c r="C151" s="37"/>
      <c r="D151" s="20">
        <v>32</v>
      </c>
      <c r="E151" s="19" t="s">
        <v>26</v>
      </c>
      <c r="F151" s="13">
        <f>SUM(F152:F153)</f>
        <v>0</v>
      </c>
      <c r="G151" s="13"/>
      <c r="H151" s="13">
        <f>+H152+H153</f>
        <v>0</v>
      </c>
    </row>
    <row r="152" spans="2:8" x14ac:dyDescent="0.2">
      <c r="B152" s="22"/>
      <c r="C152" s="37"/>
      <c r="D152" s="18">
        <v>322</v>
      </c>
      <c r="E152" s="22" t="s">
        <v>29</v>
      </c>
      <c r="F152" s="14"/>
      <c r="G152" s="14"/>
      <c r="H152" s="14">
        <f>+F152+G152</f>
        <v>0</v>
      </c>
    </row>
    <row r="153" spans="2:8" x14ac:dyDescent="0.2">
      <c r="B153" s="22"/>
      <c r="C153" s="37"/>
      <c r="D153" s="101" t="s">
        <v>78</v>
      </c>
      <c r="E153" s="102"/>
      <c r="F153" s="14"/>
      <c r="G153" s="14"/>
      <c r="H153" s="14"/>
    </row>
    <row r="154" spans="2:8" ht="15" x14ac:dyDescent="0.25">
      <c r="B154" s="22"/>
      <c r="C154" s="37"/>
      <c r="D154" s="20">
        <v>3</v>
      </c>
      <c r="E154" s="19" t="s">
        <v>21</v>
      </c>
      <c r="F154" s="55">
        <f>+F155</f>
        <v>28160</v>
      </c>
      <c r="G154" s="55"/>
      <c r="H154" s="13">
        <f>+H155</f>
        <v>27260</v>
      </c>
    </row>
    <row r="155" spans="2:8" ht="15" x14ac:dyDescent="0.25">
      <c r="B155" s="22" t="s">
        <v>20</v>
      </c>
      <c r="C155" s="37"/>
      <c r="D155" s="20">
        <v>32</v>
      </c>
      <c r="E155" s="19" t="s">
        <v>26</v>
      </c>
      <c r="F155" s="14">
        <f>+F157+F158+F156</f>
        <v>28160</v>
      </c>
      <c r="G155" s="14"/>
      <c r="H155" s="14">
        <f>+H156+H157</f>
        <v>27260</v>
      </c>
    </row>
    <row r="156" spans="2:8" x14ac:dyDescent="0.2">
      <c r="B156" s="22"/>
      <c r="C156" s="37"/>
      <c r="D156" s="38">
        <v>322</v>
      </c>
      <c r="E156" s="22" t="s">
        <v>29</v>
      </c>
      <c r="F156" s="14">
        <v>500</v>
      </c>
      <c r="G156" s="14">
        <v>-400</v>
      </c>
      <c r="H156" s="14">
        <f>+F156+G156</f>
        <v>100</v>
      </c>
    </row>
    <row r="157" spans="2:8" x14ac:dyDescent="0.2">
      <c r="B157" s="22"/>
      <c r="C157" s="37"/>
      <c r="D157" s="38">
        <v>323</v>
      </c>
      <c r="E157" s="22" t="s">
        <v>74</v>
      </c>
      <c r="F157" s="14">
        <v>27660</v>
      </c>
      <c r="G157" s="14">
        <v>-500</v>
      </c>
      <c r="H157" s="14">
        <f>+F157+G157</f>
        <v>27160</v>
      </c>
    </row>
    <row r="158" spans="2:8" ht="18" customHeight="1" x14ac:dyDescent="0.2">
      <c r="B158" s="22"/>
      <c r="C158" s="37"/>
      <c r="D158" s="38">
        <v>329</v>
      </c>
      <c r="E158" s="22" t="s">
        <v>28</v>
      </c>
      <c r="F158" s="14"/>
      <c r="G158" s="14"/>
      <c r="H158" s="14"/>
    </row>
    <row r="159" spans="2:8" ht="18" customHeight="1" x14ac:dyDescent="0.2">
      <c r="B159" s="22"/>
      <c r="C159" s="37"/>
      <c r="D159" s="101" t="s">
        <v>113</v>
      </c>
      <c r="E159" s="102"/>
      <c r="F159" s="14"/>
      <c r="G159" s="14"/>
      <c r="H159" s="14"/>
    </row>
    <row r="160" spans="2:8" ht="18" customHeight="1" x14ac:dyDescent="0.25">
      <c r="B160" s="47" t="s">
        <v>17</v>
      </c>
      <c r="C160" s="37"/>
      <c r="D160" s="20">
        <v>3</v>
      </c>
      <c r="E160" s="19" t="s">
        <v>21</v>
      </c>
      <c r="F160" s="82">
        <f>+F161</f>
        <v>1000</v>
      </c>
      <c r="G160" s="82"/>
      <c r="H160" s="14">
        <f>+H161</f>
        <v>1000</v>
      </c>
    </row>
    <row r="161" spans="2:9" ht="18" customHeight="1" x14ac:dyDescent="0.25">
      <c r="B161" s="22" t="s">
        <v>20</v>
      </c>
      <c r="C161" s="37"/>
      <c r="D161" s="20">
        <v>32</v>
      </c>
      <c r="E161" s="19" t="s">
        <v>26</v>
      </c>
      <c r="F161" s="14">
        <f>+F162</f>
        <v>1000</v>
      </c>
      <c r="G161" s="14"/>
      <c r="H161" s="14">
        <f>+H162</f>
        <v>1000</v>
      </c>
    </row>
    <row r="162" spans="2:9" ht="18" customHeight="1" x14ac:dyDescent="0.2">
      <c r="B162" s="22"/>
      <c r="C162" s="37"/>
      <c r="D162" s="38">
        <v>323</v>
      </c>
      <c r="E162" s="22" t="s">
        <v>92</v>
      </c>
      <c r="F162" s="14">
        <v>1000</v>
      </c>
      <c r="G162" s="14"/>
      <c r="H162" s="14">
        <f>+F162+G162</f>
        <v>1000</v>
      </c>
      <c r="I162" s="51"/>
    </row>
    <row r="163" spans="2:9" ht="18" customHeight="1" x14ac:dyDescent="0.25">
      <c r="B163" s="47" t="s">
        <v>17</v>
      </c>
      <c r="C163" s="85"/>
      <c r="D163" s="130"/>
      <c r="E163" s="131"/>
      <c r="F163" s="86"/>
      <c r="G163" s="86"/>
      <c r="H163" s="86"/>
      <c r="I163" s="51"/>
    </row>
    <row r="164" spans="2:9" ht="18" customHeight="1" x14ac:dyDescent="0.2">
      <c r="B164" s="22" t="s">
        <v>20</v>
      </c>
      <c r="C164" s="37"/>
      <c r="D164" s="38"/>
      <c r="E164" s="39" t="s">
        <v>127</v>
      </c>
      <c r="F164" s="14"/>
      <c r="G164" s="14"/>
      <c r="H164" s="14"/>
      <c r="I164" s="51"/>
    </row>
    <row r="165" spans="2:9" ht="18" customHeight="1" x14ac:dyDescent="0.2">
      <c r="B165" s="22"/>
      <c r="C165" s="43"/>
      <c r="D165" s="84">
        <v>32</v>
      </c>
      <c r="E165" s="22" t="s">
        <v>29</v>
      </c>
      <c r="F165" s="14"/>
      <c r="G165" s="14"/>
      <c r="H165" s="14"/>
      <c r="I165" s="51"/>
    </row>
    <row r="166" spans="2:9" ht="18" customHeight="1" x14ac:dyDescent="0.2">
      <c r="B166" s="22"/>
      <c r="C166" s="43"/>
      <c r="D166" s="84">
        <v>322</v>
      </c>
      <c r="E166" s="22" t="s">
        <v>29</v>
      </c>
      <c r="F166" s="14"/>
      <c r="G166" s="14"/>
      <c r="H166" s="14"/>
      <c r="I166" s="51"/>
    </row>
    <row r="167" spans="2:9" ht="18" customHeight="1" x14ac:dyDescent="0.25">
      <c r="B167" s="22"/>
      <c r="C167" s="35" t="s">
        <v>128</v>
      </c>
      <c r="D167" s="103" t="s">
        <v>129</v>
      </c>
      <c r="E167" s="104"/>
      <c r="F167" s="53">
        <f>F169</f>
        <v>0</v>
      </c>
      <c r="G167" s="53"/>
      <c r="H167" s="53">
        <f>+H169</f>
        <v>0</v>
      </c>
      <c r="I167" s="51"/>
    </row>
    <row r="168" spans="2:9" ht="18" customHeight="1" x14ac:dyDescent="0.25">
      <c r="B168" s="22" t="s">
        <v>20</v>
      </c>
      <c r="C168" s="43"/>
      <c r="D168" s="98" t="s">
        <v>36</v>
      </c>
      <c r="E168" s="99"/>
      <c r="F168" s="13"/>
      <c r="G168" s="13"/>
      <c r="H168" s="13"/>
      <c r="I168" s="51"/>
    </row>
    <row r="169" spans="2:9" ht="18" customHeight="1" x14ac:dyDescent="0.25">
      <c r="B169" s="22" t="s">
        <v>130</v>
      </c>
      <c r="C169" s="37"/>
      <c r="D169" s="20">
        <v>3</v>
      </c>
      <c r="E169" s="19" t="s">
        <v>21</v>
      </c>
      <c r="F169" s="13"/>
      <c r="G169" s="13"/>
      <c r="H169" s="13"/>
      <c r="I169" s="51"/>
    </row>
    <row r="170" spans="2:9" ht="18" customHeight="1" x14ac:dyDescent="0.25">
      <c r="B170" s="22"/>
      <c r="C170" s="37"/>
      <c r="D170" s="20">
        <v>32</v>
      </c>
      <c r="E170" s="19" t="s">
        <v>26</v>
      </c>
      <c r="F170" s="13">
        <f>SUM(F171:F171)</f>
        <v>0</v>
      </c>
      <c r="G170" s="13"/>
      <c r="H170" s="13">
        <f>+H171</f>
        <v>0</v>
      </c>
      <c r="I170" s="51"/>
    </row>
    <row r="171" spans="2:9" ht="18" customHeight="1" x14ac:dyDescent="0.2">
      <c r="B171" s="22"/>
      <c r="C171" s="37"/>
      <c r="D171" s="18">
        <v>323</v>
      </c>
      <c r="E171" s="22" t="s">
        <v>37</v>
      </c>
      <c r="F171" s="14"/>
      <c r="G171" s="14"/>
      <c r="H171" s="14">
        <f>+F171+G171</f>
        <v>0</v>
      </c>
      <c r="I171" s="51"/>
    </row>
    <row r="172" spans="2:9" ht="18" customHeight="1" x14ac:dyDescent="0.25">
      <c r="B172" s="22"/>
      <c r="C172" s="35" t="s">
        <v>132</v>
      </c>
      <c r="D172" s="103" t="s">
        <v>137</v>
      </c>
      <c r="E172" s="104"/>
      <c r="F172" s="53">
        <f>F174+F177</f>
        <v>29400</v>
      </c>
      <c r="G172" s="53"/>
      <c r="H172" s="89">
        <f>+H174+H177</f>
        <v>19000</v>
      </c>
      <c r="I172" s="51"/>
    </row>
    <row r="173" spans="2:9" ht="18" customHeight="1" x14ac:dyDescent="0.25">
      <c r="B173" s="22" t="s">
        <v>20</v>
      </c>
      <c r="C173" s="43"/>
      <c r="D173" s="101" t="s">
        <v>96</v>
      </c>
      <c r="E173" s="102"/>
      <c r="F173" s="13"/>
      <c r="G173" s="13"/>
      <c r="H173" s="13"/>
      <c r="I173" s="51"/>
    </row>
    <row r="174" spans="2:9" ht="18" customHeight="1" x14ac:dyDescent="0.25">
      <c r="B174" s="22"/>
      <c r="C174" s="37"/>
      <c r="D174" s="20">
        <v>3</v>
      </c>
      <c r="E174" s="19" t="s">
        <v>21</v>
      </c>
      <c r="F174" s="13">
        <f>+F175</f>
        <v>22400</v>
      </c>
      <c r="G174" s="13"/>
      <c r="H174" s="91">
        <f>+H175</f>
        <v>7000</v>
      </c>
      <c r="I174" s="51"/>
    </row>
    <row r="175" spans="2:9" ht="18" customHeight="1" x14ac:dyDescent="0.25">
      <c r="B175" s="22"/>
      <c r="C175" s="37"/>
      <c r="D175" s="20">
        <v>322</v>
      </c>
      <c r="E175" s="22" t="s">
        <v>29</v>
      </c>
      <c r="F175" s="13">
        <v>22400</v>
      </c>
      <c r="G175" s="13">
        <v>-15400</v>
      </c>
      <c r="H175" s="13">
        <f>+F175+G175</f>
        <v>7000</v>
      </c>
      <c r="I175" s="51"/>
    </row>
    <row r="176" spans="2:9" ht="17.25" customHeight="1" x14ac:dyDescent="0.25">
      <c r="B176" s="22" t="s">
        <v>20</v>
      </c>
      <c r="C176" s="43"/>
      <c r="D176" s="101" t="s">
        <v>96</v>
      </c>
      <c r="E176" s="102"/>
      <c r="F176" s="13"/>
      <c r="G176" s="13"/>
      <c r="H176" s="13"/>
    </row>
    <row r="177" spans="2:8" ht="17.25" customHeight="1" x14ac:dyDescent="0.25">
      <c r="B177" s="22"/>
      <c r="C177" s="81"/>
      <c r="D177" s="20">
        <v>4</v>
      </c>
      <c r="E177" s="19" t="s">
        <v>58</v>
      </c>
      <c r="F177" s="54">
        <v>7000</v>
      </c>
      <c r="G177" s="54"/>
      <c r="H177" s="91">
        <f>+H178</f>
        <v>12000</v>
      </c>
    </row>
    <row r="178" spans="2:8" ht="17.25" customHeight="1" x14ac:dyDescent="0.25">
      <c r="B178" s="22"/>
      <c r="C178" s="81"/>
      <c r="D178" s="20">
        <v>42</v>
      </c>
      <c r="E178" s="19" t="s">
        <v>59</v>
      </c>
      <c r="F178" s="13">
        <v>7000</v>
      </c>
      <c r="G178" s="13"/>
      <c r="H178" s="13">
        <f>+H179</f>
        <v>12000</v>
      </c>
    </row>
    <row r="179" spans="2:8" ht="17.25" customHeight="1" x14ac:dyDescent="0.2">
      <c r="B179" s="22"/>
      <c r="C179" s="81"/>
      <c r="D179" s="18">
        <v>424</v>
      </c>
      <c r="E179" s="22" t="s">
        <v>83</v>
      </c>
      <c r="F179" s="14">
        <v>7000</v>
      </c>
      <c r="G179" s="14">
        <v>5000</v>
      </c>
      <c r="H179" s="14">
        <f>+F179+G179</f>
        <v>12000</v>
      </c>
    </row>
    <row r="180" spans="2:8" ht="12.75" customHeight="1" x14ac:dyDescent="0.25">
      <c r="B180" s="22"/>
      <c r="C180" s="48" t="s">
        <v>87</v>
      </c>
      <c r="D180" s="103" t="s">
        <v>88</v>
      </c>
      <c r="E180" s="104"/>
      <c r="F180" s="36">
        <f>+F182</f>
        <v>500</v>
      </c>
      <c r="G180" s="36"/>
      <c r="H180" s="89">
        <f>+H182</f>
        <v>500</v>
      </c>
    </row>
    <row r="181" spans="2:8" ht="12.75" customHeight="1" x14ac:dyDescent="0.2">
      <c r="B181" s="22"/>
      <c r="C181" s="37"/>
      <c r="D181" s="101" t="s">
        <v>65</v>
      </c>
      <c r="E181" s="102"/>
      <c r="F181" s="14"/>
      <c r="G181" s="14"/>
      <c r="H181" s="14"/>
    </row>
    <row r="182" spans="2:8" ht="12.75" customHeight="1" x14ac:dyDescent="0.25">
      <c r="B182" s="47" t="s">
        <v>17</v>
      </c>
      <c r="C182" s="37"/>
      <c r="D182" s="20">
        <v>3</v>
      </c>
      <c r="E182" s="19" t="s">
        <v>21</v>
      </c>
      <c r="F182" s="52">
        <f>F183</f>
        <v>500</v>
      </c>
      <c r="G182" s="52"/>
      <c r="H182" s="52">
        <f>+H183</f>
        <v>500</v>
      </c>
    </row>
    <row r="183" spans="2:8" ht="12.75" customHeight="1" x14ac:dyDescent="0.25">
      <c r="B183" s="22" t="s">
        <v>20</v>
      </c>
      <c r="C183" s="37"/>
      <c r="D183" s="20">
        <v>32</v>
      </c>
      <c r="E183" s="19" t="s">
        <v>26</v>
      </c>
      <c r="F183" s="13">
        <f>F184</f>
        <v>500</v>
      </c>
      <c r="G183" s="13"/>
      <c r="H183" s="13">
        <f>+H184</f>
        <v>500</v>
      </c>
    </row>
    <row r="184" spans="2:8" ht="12.75" customHeight="1" x14ac:dyDescent="0.2">
      <c r="B184" s="22"/>
      <c r="C184" s="37"/>
      <c r="D184" s="18">
        <v>322</v>
      </c>
      <c r="E184" s="22" t="s">
        <v>29</v>
      </c>
      <c r="F184" s="14">
        <v>500</v>
      </c>
      <c r="G184" s="14"/>
      <c r="H184" s="14">
        <v>500</v>
      </c>
    </row>
    <row r="185" spans="2:8" ht="12.75" customHeight="1" x14ac:dyDescent="0.25">
      <c r="B185" s="22"/>
      <c r="C185" s="48" t="s">
        <v>90</v>
      </c>
      <c r="D185" s="103" t="s">
        <v>89</v>
      </c>
      <c r="E185" s="104"/>
      <c r="F185" s="36">
        <f>F187</f>
        <v>31000</v>
      </c>
      <c r="G185" s="36"/>
      <c r="H185" s="89">
        <f>+H187</f>
        <v>22800</v>
      </c>
    </row>
    <row r="186" spans="2:8" ht="12.75" customHeight="1" x14ac:dyDescent="0.2">
      <c r="B186" s="22"/>
      <c r="C186" s="37"/>
      <c r="D186" s="101" t="s">
        <v>65</v>
      </c>
      <c r="E186" s="102"/>
      <c r="F186" s="14"/>
      <c r="G186" s="14"/>
      <c r="H186" s="14"/>
    </row>
    <row r="187" spans="2:8" ht="12.75" customHeight="1" x14ac:dyDescent="0.25">
      <c r="B187" s="22"/>
      <c r="C187" s="37"/>
      <c r="D187" s="20">
        <v>3</v>
      </c>
      <c r="E187" s="19" t="s">
        <v>21</v>
      </c>
      <c r="F187" s="52">
        <f>+F188+F191</f>
        <v>31000</v>
      </c>
      <c r="G187" s="52"/>
      <c r="H187" s="52">
        <f>+H188+H191</f>
        <v>22800</v>
      </c>
    </row>
    <row r="188" spans="2:8" ht="12.75" customHeight="1" x14ac:dyDescent="0.25">
      <c r="B188" s="22"/>
      <c r="C188" s="37"/>
      <c r="D188" s="20">
        <v>31</v>
      </c>
      <c r="E188" s="19" t="s">
        <v>22</v>
      </c>
      <c r="F188" s="13">
        <f>+F189+F190</f>
        <v>27960</v>
      </c>
      <c r="G188" s="13"/>
      <c r="H188" s="13">
        <f>+H189+H190</f>
        <v>21000</v>
      </c>
    </row>
    <row r="189" spans="2:8" ht="12.75" customHeight="1" x14ac:dyDescent="0.2">
      <c r="B189" s="22"/>
      <c r="C189" s="37"/>
      <c r="D189" s="18">
        <v>311</v>
      </c>
      <c r="E189" s="22" t="s">
        <v>23</v>
      </c>
      <c r="F189" s="14">
        <v>24000</v>
      </c>
      <c r="G189" s="14">
        <v>-6000</v>
      </c>
      <c r="H189" s="14">
        <f>+F189+G189</f>
        <v>18000</v>
      </c>
    </row>
    <row r="190" spans="2:8" ht="12" customHeight="1" x14ac:dyDescent="0.2">
      <c r="B190" s="22"/>
      <c r="C190" s="37"/>
      <c r="D190" s="18">
        <v>313</v>
      </c>
      <c r="E190" s="22" t="s">
        <v>25</v>
      </c>
      <c r="F190" s="14">
        <v>3960</v>
      </c>
      <c r="G190" s="14">
        <v>-960</v>
      </c>
      <c r="H190" s="14">
        <f>+F190+G190</f>
        <v>3000</v>
      </c>
    </row>
    <row r="191" spans="2:8" ht="12" customHeight="1" x14ac:dyDescent="0.25">
      <c r="B191" s="47" t="s">
        <v>17</v>
      </c>
      <c r="C191" s="37"/>
      <c r="D191" s="20">
        <v>32</v>
      </c>
      <c r="E191" s="19" t="s">
        <v>26</v>
      </c>
      <c r="F191" s="13">
        <f>F192+F193</f>
        <v>3040</v>
      </c>
      <c r="G191" s="13"/>
      <c r="H191" s="13">
        <f>+H192+H193</f>
        <v>1800</v>
      </c>
    </row>
    <row r="192" spans="2:8" ht="12.75" customHeight="1" x14ac:dyDescent="0.2">
      <c r="B192" s="22" t="s">
        <v>20</v>
      </c>
      <c r="C192" s="37"/>
      <c r="D192" s="18">
        <v>321</v>
      </c>
      <c r="E192" s="22" t="s">
        <v>27</v>
      </c>
      <c r="F192" s="14">
        <v>3040</v>
      </c>
      <c r="G192" s="14">
        <v>-1240</v>
      </c>
      <c r="H192" s="14">
        <f>+F192+G192</f>
        <v>1800</v>
      </c>
    </row>
    <row r="193" spans="1:8" ht="13.5" customHeight="1" x14ac:dyDescent="0.2">
      <c r="B193" s="22"/>
      <c r="C193" s="37"/>
      <c r="D193" s="38">
        <v>323</v>
      </c>
      <c r="E193" s="22" t="s">
        <v>37</v>
      </c>
      <c r="F193" s="14">
        <v>0</v>
      </c>
      <c r="G193" s="14"/>
      <c r="H193" s="14">
        <f>+F193+G193</f>
        <v>0</v>
      </c>
    </row>
    <row r="194" spans="1:8" ht="13.5" customHeight="1" x14ac:dyDescent="0.25">
      <c r="B194" s="22"/>
      <c r="C194" s="48" t="s">
        <v>117</v>
      </c>
      <c r="D194" s="103" t="s">
        <v>64</v>
      </c>
      <c r="E194" s="104"/>
      <c r="F194" s="53">
        <f>F197+F201</f>
        <v>78153</v>
      </c>
      <c r="G194" s="53"/>
      <c r="H194" s="89">
        <f>+H196</f>
        <v>78153</v>
      </c>
    </row>
    <row r="195" spans="1:8" ht="13.5" customHeight="1" x14ac:dyDescent="0.2">
      <c r="B195" s="22"/>
      <c r="C195" s="37"/>
      <c r="D195" s="101" t="s">
        <v>65</v>
      </c>
      <c r="E195" s="102"/>
      <c r="F195" s="14"/>
      <c r="G195" s="14"/>
      <c r="H195" s="14"/>
    </row>
    <row r="196" spans="1:8" ht="13.5" customHeight="1" x14ac:dyDescent="0.25">
      <c r="B196" s="22"/>
      <c r="C196" s="37"/>
      <c r="D196" s="20">
        <v>3</v>
      </c>
      <c r="E196" s="19" t="s">
        <v>21</v>
      </c>
      <c r="F196" s="14">
        <f>+F197+F201</f>
        <v>78153</v>
      </c>
      <c r="G196" s="14"/>
      <c r="H196" s="14">
        <f>+H197+H201</f>
        <v>78153</v>
      </c>
    </row>
    <row r="197" spans="1:8" ht="13.5" customHeight="1" x14ac:dyDescent="0.25">
      <c r="B197" s="22"/>
      <c r="C197" s="37"/>
      <c r="D197" s="20">
        <v>31</v>
      </c>
      <c r="E197" s="19" t="s">
        <v>22</v>
      </c>
      <c r="F197" s="13">
        <f>+F198+F199+F200</f>
        <v>69263</v>
      </c>
      <c r="G197" s="13"/>
      <c r="H197" s="13">
        <f>+H198+H199+H200</f>
        <v>69263</v>
      </c>
    </row>
    <row r="198" spans="1:8" ht="13.5" customHeight="1" x14ac:dyDescent="0.2">
      <c r="B198" s="22"/>
      <c r="C198" s="37"/>
      <c r="D198" s="18">
        <v>311</v>
      </c>
      <c r="E198" s="22" t="s">
        <v>23</v>
      </c>
      <c r="F198" s="14">
        <v>53000</v>
      </c>
      <c r="G198" s="14"/>
      <c r="H198" s="14">
        <f>+F198+G198</f>
        <v>53000</v>
      </c>
    </row>
    <row r="199" spans="1:8" ht="13.5" customHeight="1" x14ac:dyDescent="0.2">
      <c r="B199" s="22"/>
      <c r="C199" s="37"/>
      <c r="D199" s="18">
        <v>313</v>
      </c>
      <c r="E199" s="22" t="s">
        <v>25</v>
      </c>
      <c r="F199" s="14">
        <v>9000</v>
      </c>
      <c r="G199" s="14"/>
      <c r="H199" s="14">
        <f>+F199+G199</f>
        <v>9000</v>
      </c>
    </row>
    <row r="200" spans="1:8" ht="13.5" customHeight="1" x14ac:dyDescent="0.25">
      <c r="B200" s="47" t="s">
        <v>17</v>
      </c>
      <c r="C200" s="37"/>
      <c r="D200" s="18">
        <v>312</v>
      </c>
      <c r="E200" s="22" t="s">
        <v>24</v>
      </c>
      <c r="F200" s="14">
        <v>7263</v>
      </c>
      <c r="G200" s="14"/>
      <c r="H200" s="14">
        <f>+F200+G200</f>
        <v>7263</v>
      </c>
    </row>
    <row r="201" spans="1:8" ht="13.5" customHeight="1" x14ac:dyDescent="0.25">
      <c r="B201" s="22" t="s">
        <v>20</v>
      </c>
      <c r="C201" s="37"/>
      <c r="D201" s="20">
        <v>32</v>
      </c>
      <c r="E201" s="19" t="s">
        <v>26</v>
      </c>
      <c r="F201" s="13">
        <f>F202</f>
        <v>8890</v>
      </c>
      <c r="G201" s="13"/>
      <c r="H201" s="13">
        <f>+H202</f>
        <v>8890</v>
      </c>
    </row>
    <row r="202" spans="1:8" ht="12.75" customHeight="1" x14ac:dyDescent="0.2">
      <c r="A202" s="1">
        <v>31</v>
      </c>
      <c r="B202" s="22"/>
      <c r="C202" s="37"/>
      <c r="D202" s="38">
        <v>321</v>
      </c>
      <c r="E202" s="22" t="s">
        <v>27</v>
      </c>
      <c r="F202" s="14">
        <v>8890</v>
      </c>
      <c r="G202" s="14"/>
      <c r="H202" s="14">
        <f>+F202+G202</f>
        <v>8890</v>
      </c>
    </row>
    <row r="203" spans="1:8" ht="12.75" customHeight="1" x14ac:dyDescent="0.25">
      <c r="B203" s="22"/>
      <c r="C203" s="48" t="s">
        <v>71</v>
      </c>
      <c r="D203" s="103" t="s">
        <v>121</v>
      </c>
      <c r="E203" s="104"/>
      <c r="F203" s="36">
        <f>+F205</f>
        <v>36000</v>
      </c>
      <c r="G203" s="36"/>
      <c r="H203" s="89">
        <f>+H205</f>
        <v>16400</v>
      </c>
    </row>
    <row r="204" spans="1:8" ht="12.75" customHeight="1" x14ac:dyDescent="0.2">
      <c r="B204" s="22"/>
      <c r="C204" s="37"/>
      <c r="D204" s="101" t="s">
        <v>65</v>
      </c>
      <c r="E204" s="102"/>
      <c r="F204" s="14"/>
      <c r="G204" s="14"/>
      <c r="H204" s="14"/>
    </row>
    <row r="205" spans="1:8" ht="12.75" customHeight="1" x14ac:dyDescent="0.25">
      <c r="B205" s="22"/>
      <c r="C205" s="37"/>
      <c r="D205" s="20">
        <v>3</v>
      </c>
      <c r="E205" s="19" t="s">
        <v>21</v>
      </c>
      <c r="F205" s="52">
        <f>+F206</f>
        <v>36000</v>
      </c>
      <c r="G205" s="52"/>
      <c r="H205" s="13">
        <f>+H206</f>
        <v>16400</v>
      </c>
    </row>
    <row r="206" spans="1:8" ht="12.75" customHeight="1" x14ac:dyDescent="0.25">
      <c r="B206" s="22"/>
      <c r="C206" s="37"/>
      <c r="D206" s="20">
        <v>32</v>
      </c>
      <c r="E206" s="19" t="s">
        <v>26</v>
      </c>
      <c r="F206" s="13">
        <f>SUM(F207:F209)</f>
        <v>36000</v>
      </c>
      <c r="G206" s="13"/>
      <c r="H206" s="13">
        <f>+H207+H208+H209</f>
        <v>16400</v>
      </c>
    </row>
    <row r="207" spans="1:8" ht="12.75" customHeight="1" x14ac:dyDescent="0.25">
      <c r="B207" s="47" t="s">
        <v>17</v>
      </c>
      <c r="C207" s="37"/>
      <c r="D207" s="18">
        <v>322</v>
      </c>
      <c r="E207" s="22" t="s">
        <v>29</v>
      </c>
      <c r="F207" s="14">
        <v>7000</v>
      </c>
      <c r="G207" s="14">
        <v>-5000</v>
      </c>
      <c r="H207" s="14">
        <f>+F207+G207</f>
        <v>2000</v>
      </c>
    </row>
    <row r="208" spans="1:8" ht="12.75" customHeight="1" x14ac:dyDescent="0.2">
      <c r="B208" s="22" t="s">
        <v>20</v>
      </c>
      <c r="C208" s="37"/>
      <c r="D208" s="38">
        <v>323</v>
      </c>
      <c r="E208" s="39" t="s">
        <v>37</v>
      </c>
      <c r="F208" s="14">
        <v>29000</v>
      </c>
      <c r="G208" s="14">
        <v>-14600</v>
      </c>
      <c r="H208" s="14">
        <f>+F208+G208</f>
        <v>14400</v>
      </c>
    </row>
    <row r="209" spans="2:8" ht="12.75" customHeight="1" x14ac:dyDescent="0.2">
      <c r="B209" s="22"/>
      <c r="C209" s="37"/>
      <c r="D209" s="38">
        <v>329</v>
      </c>
      <c r="E209" s="39" t="s">
        <v>28</v>
      </c>
      <c r="F209" s="14"/>
      <c r="G209" s="14"/>
      <c r="H209" s="14">
        <v>0</v>
      </c>
    </row>
    <row r="210" spans="2:8" ht="12.75" customHeight="1" x14ac:dyDescent="0.2">
      <c r="B210" s="22"/>
      <c r="C210" s="37"/>
      <c r="D210" s="38"/>
      <c r="E210" s="39"/>
      <c r="F210" s="14"/>
      <c r="G210" s="14"/>
      <c r="H210" s="14"/>
    </row>
    <row r="211" spans="2:8" ht="17.25" customHeight="1" x14ac:dyDescent="0.25">
      <c r="B211" s="72"/>
      <c r="C211" s="48" t="s">
        <v>67</v>
      </c>
      <c r="D211" s="103" t="s">
        <v>66</v>
      </c>
      <c r="E211" s="104"/>
      <c r="F211" s="53">
        <f>F213</f>
        <v>5000</v>
      </c>
      <c r="G211" s="53"/>
      <c r="H211" s="89">
        <f>+H213</f>
        <v>300</v>
      </c>
    </row>
    <row r="212" spans="2:8" ht="15" x14ac:dyDescent="0.25">
      <c r="B212" s="72"/>
      <c r="C212" s="43"/>
      <c r="D212" s="101" t="s">
        <v>65</v>
      </c>
      <c r="E212" s="102"/>
      <c r="F212" s="13"/>
      <c r="G212" s="13"/>
      <c r="H212" s="13"/>
    </row>
    <row r="213" spans="2:8" ht="15" x14ac:dyDescent="0.25">
      <c r="B213" s="72"/>
      <c r="C213" s="37"/>
      <c r="D213" s="20">
        <v>3</v>
      </c>
      <c r="E213" s="19" t="s">
        <v>21</v>
      </c>
      <c r="F213" s="13">
        <f>F214+F287</f>
        <v>5000</v>
      </c>
      <c r="G213" s="13"/>
      <c r="H213" s="13">
        <f>+H214</f>
        <v>300</v>
      </c>
    </row>
    <row r="214" spans="2:8" ht="15" x14ac:dyDescent="0.25">
      <c r="B214" s="72"/>
      <c r="C214" s="37"/>
      <c r="D214" s="20">
        <v>32</v>
      </c>
      <c r="E214" s="19" t="s">
        <v>26</v>
      </c>
      <c r="F214" s="13">
        <f>F216+F215</f>
        <v>5000</v>
      </c>
      <c r="G214" s="13"/>
      <c r="H214" s="13">
        <f>+H215+H216</f>
        <v>300</v>
      </c>
    </row>
    <row r="215" spans="2:8" ht="15" x14ac:dyDescent="0.25">
      <c r="B215" s="74" t="s">
        <v>17</v>
      </c>
      <c r="C215" s="37"/>
      <c r="D215" s="18">
        <v>322</v>
      </c>
      <c r="E215" s="22" t="s">
        <v>29</v>
      </c>
      <c r="F215" s="13">
        <v>500</v>
      </c>
      <c r="G215" s="13">
        <v>-400</v>
      </c>
      <c r="H215" s="13">
        <f>+F215+G215</f>
        <v>100</v>
      </c>
    </row>
    <row r="216" spans="2:8" ht="15" customHeight="1" x14ac:dyDescent="0.2">
      <c r="B216" s="72" t="s">
        <v>20</v>
      </c>
      <c r="C216" s="37"/>
      <c r="D216" s="18">
        <v>323</v>
      </c>
      <c r="E216" s="22" t="s">
        <v>37</v>
      </c>
      <c r="F216" s="14">
        <v>4500</v>
      </c>
      <c r="G216" s="14">
        <v>-4300</v>
      </c>
      <c r="H216" s="14">
        <f>+F216+G216</f>
        <v>200</v>
      </c>
    </row>
    <row r="217" spans="2:8" ht="15" customHeight="1" x14ac:dyDescent="0.2">
      <c r="B217" s="72"/>
      <c r="C217" s="37"/>
      <c r="D217" s="38">
        <v>329</v>
      </c>
      <c r="E217" s="22" t="s">
        <v>28</v>
      </c>
      <c r="F217" s="14"/>
      <c r="G217" s="14"/>
      <c r="H217" s="14"/>
    </row>
    <row r="218" spans="2:8" ht="14.25" customHeight="1" x14ac:dyDescent="0.25">
      <c r="B218" s="22"/>
      <c r="C218" s="73" t="s">
        <v>116</v>
      </c>
      <c r="D218" s="105" t="s">
        <v>114</v>
      </c>
      <c r="E218" s="106"/>
      <c r="F218" s="53">
        <f>+F220</f>
        <v>7000</v>
      </c>
      <c r="G218" s="53"/>
      <c r="H218" s="89">
        <f>+H220</f>
        <v>7000</v>
      </c>
    </row>
    <row r="219" spans="2:8" ht="14.25" customHeight="1" x14ac:dyDescent="0.2">
      <c r="B219" s="22"/>
      <c r="C219" s="75"/>
      <c r="D219" s="107" t="s">
        <v>115</v>
      </c>
      <c r="E219" s="108"/>
      <c r="F219" s="14"/>
      <c r="G219" s="14"/>
      <c r="H219" s="14"/>
    </row>
    <row r="220" spans="2:8" ht="14.25" customHeight="1" x14ac:dyDescent="0.25">
      <c r="B220" s="19"/>
      <c r="C220" s="76"/>
      <c r="D220" s="77">
        <v>3</v>
      </c>
      <c r="E220" s="78" t="s">
        <v>21</v>
      </c>
      <c r="F220" s="14">
        <f>+F221</f>
        <v>7000</v>
      </c>
      <c r="G220" s="14"/>
      <c r="H220" s="14">
        <f>+H221</f>
        <v>7000</v>
      </c>
    </row>
    <row r="221" spans="2:8" ht="14.25" customHeight="1" x14ac:dyDescent="0.25">
      <c r="B221" s="47" t="s">
        <v>17</v>
      </c>
      <c r="C221" s="76"/>
      <c r="D221" s="77">
        <v>32</v>
      </c>
      <c r="E221" s="78" t="s">
        <v>26</v>
      </c>
      <c r="F221" s="14">
        <f>+F223+F222</f>
        <v>7000</v>
      </c>
      <c r="G221" s="14"/>
      <c r="H221" s="14">
        <f>+H223+H222</f>
        <v>7000</v>
      </c>
    </row>
    <row r="222" spans="2:8" ht="14.25" customHeight="1" x14ac:dyDescent="0.2">
      <c r="B222" s="22" t="s">
        <v>20</v>
      </c>
      <c r="C222" s="76"/>
      <c r="D222" s="18">
        <v>322</v>
      </c>
      <c r="E222" s="22" t="s">
        <v>29</v>
      </c>
      <c r="F222" s="14">
        <v>1000</v>
      </c>
      <c r="G222" s="14"/>
      <c r="H222" s="14">
        <v>1000</v>
      </c>
    </row>
    <row r="223" spans="2:8" ht="14.25" customHeight="1" x14ac:dyDescent="0.2">
      <c r="B223" s="22"/>
      <c r="C223" s="76"/>
      <c r="D223" s="79">
        <v>323</v>
      </c>
      <c r="E223" s="72" t="s">
        <v>37</v>
      </c>
      <c r="F223" s="14">
        <v>6000</v>
      </c>
      <c r="G223" s="14"/>
      <c r="H223" s="14">
        <v>6000</v>
      </c>
    </row>
    <row r="224" spans="2:8" ht="14.25" customHeight="1" x14ac:dyDescent="0.25">
      <c r="B224" s="34" t="s">
        <v>17</v>
      </c>
      <c r="C224" s="48" t="s">
        <v>77</v>
      </c>
      <c r="D224" s="103" t="s">
        <v>134</v>
      </c>
      <c r="E224" s="104"/>
      <c r="F224" s="53">
        <f>F226</f>
        <v>16560.879999999997</v>
      </c>
      <c r="G224" s="36">
        <f>G226</f>
        <v>0</v>
      </c>
      <c r="H224" s="89">
        <f>H226</f>
        <v>17271.54</v>
      </c>
    </row>
    <row r="225" spans="2:8" ht="14.25" customHeight="1" x14ac:dyDescent="0.25">
      <c r="B225" s="22" t="s">
        <v>20</v>
      </c>
      <c r="C225" s="43"/>
      <c r="D225" s="101" t="s">
        <v>68</v>
      </c>
      <c r="E225" s="102"/>
      <c r="F225" s="13"/>
      <c r="G225" s="13"/>
      <c r="H225" s="13"/>
    </row>
    <row r="226" spans="2:8" ht="14.25" customHeight="1" x14ac:dyDescent="0.25">
      <c r="B226" s="22"/>
      <c r="C226" s="37"/>
      <c r="D226" s="20">
        <v>3</v>
      </c>
      <c r="E226" s="19" t="s">
        <v>21</v>
      </c>
      <c r="F226" s="55">
        <f>F227+F230</f>
        <v>16560.879999999997</v>
      </c>
      <c r="G226" s="55">
        <f>G227+G230</f>
        <v>0</v>
      </c>
      <c r="H226" s="13">
        <f>H227+H230</f>
        <v>17271.54</v>
      </c>
    </row>
    <row r="227" spans="2:8" ht="14.25" customHeight="1" x14ac:dyDescent="0.25">
      <c r="B227" s="22"/>
      <c r="C227" s="37"/>
      <c r="D227" s="20">
        <v>31</v>
      </c>
      <c r="E227" s="19" t="s">
        <v>22</v>
      </c>
      <c r="F227" s="13">
        <f>+F228+F229</f>
        <v>14060.88</v>
      </c>
      <c r="G227" s="13"/>
      <c r="H227" s="13">
        <f>+H228+H229</f>
        <v>14471.539999999999</v>
      </c>
    </row>
    <row r="228" spans="2:8" ht="14.25" customHeight="1" x14ac:dyDescent="0.2">
      <c r="B228" s="22"/>
      <c r="C228" s="37"/>
      <c r="D228" s="18">
        <v>311</v>
      </c>
      <c r="E228" s="22" t="s">
        <v>23</v>
      </c>
      <c r="F228" s="14">
        <v>8560.8799999999992</v>
      </c>
      <c r="G228" s="14">
        <v>-631.26</v>
      </c>
      <c r="H228" s="14">
        <f>+F228+G228</f>
        <v>7929.619999999999</v>
      </c>
    </row>
    <row r="229" spans="2:8" ht="14.25" customHeight="1" x14ac:dyDescent="0.25">
      <c r="B229" s="19"/>
      <c r="C229" s="37"/>
      <c r="D229" s="18">
        <v>313</v>
      </c>
      <c r="E229" s="22" t="s">
        <v>25</v>
      </c>
      <c r="F229" s="14">
        <v>5500</v>
      </c>
      <c r="G229" s="14">
        <v>1041.92</v>
      </c>
      <c r="H229" s="14">
        <f>+F229+G229</f>
        <v>6541.92</v>
      </c>
    </row>
    <row r="230" spans="2:8" ht="14.25" customHeight="1" x14ac:dyDescent="0.25">
      <c r="B230" s="22"/>
      <c r="C230" s="37"/>
      <c r="D230" s="20">
        <v>32</v>
      </c>
      <c r="E230" s="19" t="s">
        <v>26</v>
      </c>
      <c r="F230" s="13">
        <f>+F231</f>
        <v>2500</v>
      </c>
      <c r="G230" s="14"/>
      <c r="H230" s="14">
        <v>2800</v>
      </c>
    </row>
    <row r="231" spans="2:8" ht="14.25" customHeight="1" x14ac:dyDescent="0.2">
      <c r="B231" s="22" t="s">
        <v>20</v>
      </c>
      <c r="C231" s="37" t="s">
        <v>135</v>
      </c>
      <c r="D231" s="18">
        <v>321</v>
      </c>
      <c r="E231" s="22" t="s">
        <v>53</v>
      </c>
      <c r="F231" s="14">
        <v>2500</v>
      </c>
      <c r="G231" s="14">
        <v>300</v>
      </c>
      <c r="H231" s="14">
        <f>+F231+G231</f>
        <v>2800</v>
      </c>
    </row>
    <row r="232" spans="2:8" ht="17.25" customHeight="1" x14ac:dyDescent="0.25">
      <c r="B232" s="22"/>
      <c r="C232" s="48" t="s">
        <v>77</v>
      </c>
      <c r="D232" s="103" t="s">
        <v>79</v>
      </c>
      <c r="E232" s="104"/>
      <c r="F232" s="36">
        <f>F234</f>
        <v>12650</v>
      </c>
      <c r="G232" s="36"/>
      <c r="H232" s="89">
        <f>+H234</f>
        <v>6825</v>
      </c>
    </row>
    <row r="233" spans="2:8" ht="15" x14ac:dyDescent="0.25">
      <c r="B233" s="22"/>
      <c r="C233" s="43"/>
      <c r="D233" s="101" t="s">
        <v>78</v>
      </c>
      <c r="E233" s="102"/>
      <c r="F233" s="13"/>
      <c r="G233" s="13"/>
      <c r="H233" s="13"/>
    </row>
    <row r="234" spans="2:8" ht="15" x14ac:dyDescent="0.25">
      <c r="B234" s="22"/>
      <c r="C234" s="37"/>
      <c r="D234" s="20">
        <v>3</v>
      </c>
      <c r="E234" s="19" t="s">
        <v>21</v>
      </c>
      <c r="F234" s="55">
        <f>F235+F238</f>
        <v>12650</v>
      </c>
      <c r="G234" s="55"/>
      <c r="H234" s="13">
        <f>H235+H238</f>
        <v>6825</v>
      </c>
    </row>
    <row r="235" spans="2:8" ht="15" x14ac:dyDescent="0.25">
      <c r="B235" s="22"/>
      <c r="C235" s="37"/>
      <c r="D235" s="20">
        <v>31</v>
      </c>
      <c r="E235" s="19" t="s">
        <v>22</v>
      </c>
      <c r="F235" s="13">
        <f>+F236+F237</f>
        <v>11650</v>
      </c>
      <c r="G235" s="13"/>
      <c r="H235" s="13">
        <f>+H236+H237</f>
        <v>5825</v>
      </c>
    </row>
    <row r="236" spans="2:8" x14ac:dyDescent="0.2">
      <c r="B236" s="22"/>
      <c r="C236" s="37"/>
      <c r="D236" s="18">
        <v>311</v>
      </c>
      <c r="E236" s="22" t="s">
        <v>23</v>
      </c>
      <c r="F236" s="14">
        <v>10000</v>
      </c>
      <c r="G236" s="14">
        <v>-5000</v>
      </c>
      <c r="H236" s="14">
        <f>+F236+G236</f>
        <v>5000</v>
      </c>
    </row>
    <row r="237" spans="2:8" ht="15" x14ac:dyDescent="0.25">
      <c r="B237" s="19"/>
      <c r="C237" s="37"/>
      <c r="D237" s="18">
        <v>313</v>
      </c>
      <c r="E237" s="22" t="s">
        <v>25</v>
      </c>
      <c r="F237" s="14">
        <v>1650</v>
      </c>
      <c r="G237" s="14">
        <v>-825</v>
      </c>
      <c r="H237" s="14">
        <f>+F237+G237</f>
        <v>825</v>
      </c>
    </row>
    <row r="238" spans="2:8" ht="15" x14ac:dyDescent="0.25">
      <c r="B238" s="47" t="s">
        <v>17</v>
      </c>
      <c r="C238" s="37"/>
      <c r="D238" s="20">
        <v>32</v>
      </c>
      <c r="E238" s="19" t="s">
        <v>26</v>
      </c>
      <c r="F238" s="13">
        <f>+F239</f>
        <v>1000</v>
      </c>
      <c r="G238" s="13"/>
      <c r="H238" s="13">
        <f>+H239</f>
        <v>1000</v>
      </c>
    </row>
    <row r="239" spans="2:8" ht="29.25" customHeight="1" x14ac:dyDescent="0.2">
      <c r="B239" s="22" t="s">
        <v>20</v>
      </c>
      <c r="C239" s="37"/>
      <c r="D239" s="18">
        <v>321</v>
      </c>
      <c r="E239" s="22" t="s">
        <v>53</v>
      </c>
      <c r="F239" s="14">
        <v>1000</v>
      </c>
      <c r="G239" s="14"/>
      <c r="H239" s="14">
        <f>+F239+G239</f>
        <v>1000</v>
      </c>
    </row>
    <row r="240" spans="2:8" ht="24.75" customHeight="1" x14ac:dyDescent="0.2">
      <c r="B240" s="22"/>
      <c r="C240" s="29" t="s">
        <v>12</v>
      </c>
      <c r="D240" s="30" t="s">
        <v>13</v>
      </c>
      <c r="E240" s="9" t="s">
        <v>1</v>
      </c>
      <c r="F240" s="10" t="s">
        <v>133</v>
      </c>
      <c r="G240" s="10" t="s">
        <v>123</v>
      </c>
      <c r="H240" s="10" t="s">
        <v>124</v>
      </c>
    </row>
    <row r="241" spans="2:8" ht="17.25" customHeight="1" x14ac:dyDescent="0.25">
      <c r="B241" s="22"/>
      <c r="C241" s="48" t="s">
        <v>47</v>
      </c>
      <c r="D241" s="103" t="s">
        <v>91</v>
      </c>
      <c r="E241" s="104"/>
      <c r="F241" s="53">
        <f>F244+F248</f>
        <v>127000</v>
      </c>
      <c r="G241" s="53"/>
      <c r="H241" s="53">
        <f>H244+H248</f>
        <v>103400</v>
      </c>
    </row>
    <row r="242" spans="2:8" x14ac:dyDescent="0.2">
      <c r="B242" s="22"/>
      <c r="C242" s="37"/>
      <c r="D242" s="98" t="s">
        <v>68</v>
      </c>
      <c r="E242" s="99"/>
      <c r="F242" s="14"/>
      <c r="G242" s="14"/>
      <c r="H242" s="14"/>
    </row>
    <row r="243" spans="2:8" ht="15" x14ac:dyDescent="0.25">
      <c r="B243" s="22"/>
      <c r="C243" s="37"/>
      <c r="D243" s="20">
        <v>3</v>
      </c>
      <c r="E243" s="19" t="s">
        <v>21</v>
      </c>
      <c r="F243" s="13">
        <f>+F244+F248</f>
        <v>127000</v>
      </c>
      <c r="G243" s="13"/>
      <c r="H243" s="13">
        <f>+H244+H248</f>
        <v>103400</v>
      </c>
    </row>
    <row r="244" spans="2:8" ht="15" x14ac:dyDescent="0.25">
      <c r="B244" s="22"/>
      <c r="C244" s="37"/>
      <c r="D244" s="20">
        <v>31</v>
      </c>
      <c r="E244" s="19" t="s">
        <v>22</v>
      </c>
      <c r="F244" s="13">
        <f>SUM(F245:F247)</f>
        <v>123900</v>
      </c>
      <c r="G244" s="13"/>
      <c r="H244" s="13">
        <f>SUM(H245:H247)</f>
        <v>100300</v>
      </c>
    </row>
    <row r="245" spans="2:8" x14ac:dyDescent="0.2">
      <c r="B245" s="22"/>
      <c r="C245" s="37"/>
      <c r="D245" s="18">
        <v>311</v>
      </c>
      <c r="E245" s="22" t="s">
        <v>23</v>
      </c>
      <c r="F245" s="14">
        <v>101000</v>
      </c>
      <c r="G245" s="14">
        <v>-20000</v>
      </c>
      <c r="H245" s="14">
        <f>+F245+G245</f>
        <v>81000</v>
      </c>
    </row>
    <row r="246" spans="2:8" ht="15" x14ac:dyDescent="0.25">
      <c r="B246" s="19"/>
      <c r="C246" s="37"/>
      <c r="D246" s="18">
        <v>312</v>
      </c>
      <c r="E246" s="22" t="s">
        <v>24</v>
      </c>
      <c r="F246" s="14">
        <v>6200</v>
      </c>
      <c r="G246" s="14">
        <v>400</v>
      </c>
      <c r="H246" s="14">
        <f>+F246+G246</f>
        <v>6600</v>
      </c>
    </row>
    <row r="247" spans="2:8" ht="15" x14ac:dyDescent="0.25">
      <c r="B247" s="45" t="s">
        <v>15</v>
      </c>
      <c r="C247" s="37"/>
      <c r="D247" s="18">
        <v>313</v>
      </c>
      <c r="E247" s="22" t="s">
        <v>25</v>
      </c>
      <c r="F247" s="14">
        <v>16700</v>
      </c>
      <c r="G247" s="14">
        <v>-4000</v>
      </c>
      <c r="H247" s="14">
        <f>+F247+G247</f>
        <v>12700</v>
      </c>
    </row>
    <row r="248" spans="2:8" ht="15" x14ac:dyDescent="0.25">
      <c r="B248" s="47" t="s">
        <v>17</v>
      </c>
      <c r="C248" s="37"/>
      <c r="D248" s="20">
        <v>32</v>
      </c>
      <c r="E248" s="19" t="s">
        <v>26</v>
      </c>
      <c r="F248" s="13">
        <f>F249</f>
        <v>3100</v>
      </c>
      <c r="G248" s="13">
        <f t="shared" ref="G248" ca="1" si="8">G249</f>
        <v>0</v>
      </c>
      <c r="H248" s="13">
        <f>H249</f>
        <v>3100</v>
      </c>
    </row>
    <row r="249" spans="2:8" ht="24.75" customHeight="1" x14ac:dyDescent="0.2">
      <c r="B249" s="22" t="s">
        <v>20</v>
      </c>
      <c r="C249" s="37"/>
      <c r="D249" s="18">
        <v>321</v>
      </c>
      <c r="E249" s="22" t="s">
        <v>27</v>
      </c>
      <c r="F249" s="14">
        <v>3100</v>
      </c>
      <c r="G249" s="14">
        <f ca="1">SUM(G245:G248)</f>
        <v>0</v>
      </c>
      <c r="H249" s="14">
        <v>3100</v>
      </c>
    </row>
    <row r="250" spans="2:8" ht="20.25" customHeight="1" x14ac:dyDescent="0.25">
      <c r="B250" s="22" t="s">
        <v>153</v>
      </c>
      <c r="C250" s="46">
        <v>2302</v>
      </c>
      <c r="D250" s="94" t="s">
        <v>149</v>
      </c>
      <c r="E250" s="95"/>
      <c r="F250" s="44">
        <v>500</v>
      </c>
      <c r="G250" s="44"/>
      <c r="H250" s="90">
        <f>+H251+H258</f>
        <v>5500</v>
      </c>
    </row>
    <row r="251" spans="2:8" ht="20.25" customHeight="1" x14ac:dyDescent="0.25">
      <c r="B251" s="47" t="s">
        <v>17</v>
      </c>
      <c r="C251" s="63" t="s">
        <v>125</v>
      </c>
      <c r="D251" s="101" t="s">
        <v>126</v>
      </c>
      <c r="E251" s="102"/>
      <c r="F251" s="14">
        <v>500</v>
      </c>
      <c r="G251" s="14"/>
      <c r="H251" s="14">
        <v>500</v>
      </c>
    </row>
    <row r="252" spans="2:8" ht="20.25" customHeight="1" x14ac:dyDescent="0.2">
      <c r="B252" s="22" t="s">
        <v>20</v>
      </c>
      <c r="C252" s="37"/>
      <c r="D252" s="38"/>
      <c r="E252" s="39" t="s">
        <v>127</v>
      </c>
      <c r="F252" s="14"/>
      <c r="G252" s="14"/>
      <c r="H252" s="14"/>
    </row>
    <row r="253" spans="2:8" ht="20.25" customHeight="1" x14ac:dyDescent="0.2">
      <c r="B253" s="22"/>
      <c r="C253" s="43"/>
      <c r="D253" s="87">
        <v>32</v>
      </c>
      <c r="E253" s="22" t="s">
        <v>29</v>
      </c>
      <c r="F253" s="14">
        <v>500</v>
      </c>
      <c r="G253" s="14"/>
      <c r="H253" s="14">
        <v>500</v>
      </c>
    </row>
    <row r="254" spans="2:8" ht="20.25" customHeight="1" x14ac:dyDescent="0.2">
      <c r="B254" s="22"/>
      <c r="C254" s="43"/>
      <c r="D254" s="87">
        <v>322</v>
      </c>
      <c r="E254" s="22" t="s">
        <v>29</v>
      </c>
      <c r="F254" s="14"/>
      <c r="G254" s="14"/>
      <c r="H254" s="14">
        <v>500</v>
      </c>
    </row>
    <row r="255" spans="2:8" ht="17.25" customHeight="1" x14ac:dyDescent="0.25">
      <c r="B255" s="22"/>
      <c r="C255" s="63" t="s">
        <v>146</v>
      </c>
      <c r="D255" s="98" t="s">
        <v>147</v>
      </c>
      <c r="E255" s="99"/>
      <c r="F255" s="13"/>
      <c r="G255" s="13"/>
      <c r="H255" s="13">
        <v>5000</v>
      </c>
    </row>
    <row r="256" spans="2:8" ht="17.25" customHeight="1" x14ac:dyDescent="0.25">
      <c r="B256" s="19"/>
      <c r="C256" s="63"/>
      <c r="D256" s="98" t="s">
        <v>148</v>
      </c>
      <c r="E256" s="99"/>
      <c r="F256" s="13"/>
      <c r="G256" s="13"/>
      <c r="H256" s="13"/>
    </row>
    <row r="257" spans="2:8" ht="17.25" customHeight="1" x14ac:dyDescent="0.25">
      <c r="B257" s="45" t="s">
        <v>15</v>
      </c>
      <c r="C257" s="63"/>
      <c r="D257" s="77">
        <v>3</v>
      </c>
      <c r="E257" s="78" t="s">
        <v>21</v>
      </c>
      <c r="F257" s="13"/>
      <c r="G257" s="13"/>
      <c r="H257" s="13"/>
    </row>
    <row r="258" spans="2:8" ht="17.25" customHeight="1" x14ac:dyDescent="0.25">
      <c r="B258" s="49" t="s">
        <v>55</v>
      </c>
      <c r="C258" s="63"/>
      <c r="D258" s="77">
        <v>32</v>
      </c>
      <c r="E258" s="78" t="s">
        <v>26</v>
      </c>
      <c r="F258" s="13"/>
      <c r="G258" s="13">
        <v>5000</v>
      </c>
      <c r="H258" s="13">
        <v>5000</v>
      </c>
    </row>
    <row r="259" spans="2:8" ht="17.25" customHeight="1" x14ac:dyDescent="0.25">
      <c r="B259" s="22" t="s">
        <v>20</v>
      </c>
      <c r="C259" s="63"/>
      <c r="D259" s="18">
        <v>322</v>
      </c>
      <c r="E259" s="22" t="s">
        <v>29</v>
      </c>
      <c r="F259" s="13"/>
      <c r="G259" s="13">
        <v>5000</v>
      </c>
      <c r="H259" s="13">
        <v>5000</v>
      </c>
    </row>
    <row r="260" spans="2:8" ht="26.25" customHeight="1" x14ac:dyDescent="0.25">
      <c r="B260" s="83"/>
      <c r="C260" s="46">
        <v>2403</v>
      </c>
      <c r="D260" s="94" t="s">
        <v>142</v>
      </c>
      <c r="E260" s="95"/>
      <c r="F260" s="44">
        <f>F261</f>
        <v>0</v>
      </c>
      <c r="G260" s="44"/>
      <c r="H260" s="90">
        <f>+H261</f>
        <v>28726.89</v>
      </c>
    </row>
    <row r="261" spans="2:8" ht="17.25" customHeight="1" x14ac:dyDescent="0.25">
      <c r="B261" s="83"/>
      <c r="C261" s="48" t="s">
        <v>143</v>
      </c>
      <c r="D261" s="96" t="s">
        <v>144</v>
      </c>
      <c r="E261" s="97"/>
      <c r="F261" s="36"/>
      <c r="G261" s="36"/>
      <c r="H261" s="36">
        <f>+H263</f>
        <v>28726.89</v>
      </c>
    </row>
    <row r="262" spans="2:8" ht="17.25" customHeight="1" x14ac:dyDescent="0.25">
      <c r="B262" s="22" t="s">
        <v>20</v>
      </c>
      <c r="C262" s="43"/>
      <c r="D262" s="101" t="s">
        <v>145</v>
      </c>
      <c r="E262" s="102"/>
      <c r="F262" s="13"/>
      <c r="G262" s="13"/>
      <c r="H262" s="13"/>
    </row>
    <row r="263" spans="2:8" ht="17.25" customHeight="1" x14ac:dyDescent="0.25">
      <c r="B263" s="22"/>
      <c r="C263" s="81"/>
      <c r="D263" s="20">
        <v>4</v>
      </c>
      <c r="E263" s="19" t="s">
        <v>58</v>
      </c>
      <c r="F263" s="54"/>
      <c r="G263" s="54"/>
      <c r="H263" s="54">
        <f>+H264</f>
        <v>28726.89</v>
      </c>
    </row>
    <row r="264" spans="2:8" ht="17.25" customHeight="1" x14ac:dyDescent="0.25">
      <c r="B264" s="22"/>
      <c r="C264" s="81"/>
      <c r="D264" s="20">
        <v>41</v>
      </c>
      <c r="E264" s="19" t="s">
        <v>141</v>
      </c>
      <c r="F264" s="13"/>
      <c r="G264" s="13">
        <v>28726.89</v>
      </c>
      <c r="H264" s="13">
        <f>+H265</f>
        <v>28726.89</v>
      </c>
    </row>
    <row r="265" spans="2:8" ht="17.25" customHeight="1" x14ac:dyDescent="0.2">
      <c r="B265" s="22"/>
      <c r="C265" s="81"/>
      <c r="D265" s="18">
        <v>412</v>
      </c>
      <c r="E265" s="22" t="s">
        <v>140</v>
      </c>
      <c r="F265" s="14"/>
      <c r="G265" s="14"/>
      <c r="H265" s="14">
        <v>28726.89</v>
      </c>
    </row>
    <row r="266" spans="2:8" ht="17.25" customHeight="1" x14ac:dyDescent="0.25">
      <c r="B266" s="83"/>
      <c r="C266" s="88">
        <v>2405</v>
      </c>
      <c r="D266" s="94" t="s">
        <v>54</v>
      </c>
      <c r="E266" s="95"/>
      <c r="F266" s="44">
        <f>F267</f>
        <v>239000</v>
      </c>
      <c r="G266" s="44"/>
      <c r="H266" s="44"/>
    </row>
    <row r="267" spans="2:8" ht="17.25" customHeight="1" x14ac:dyDescent="0.25">
      <c r="B267" s="83"/>
      <c r="C267" s="48" t="s">
        <v>56</v>
      </c>
      <c r="D267" s="96" t="s">
        <v>57</v>
      </c>
      <c r="E267" s="97"/>
      <c r="F267" s="36">
        <f>+F269+F275+F280</f>
        <v>239000</v>
      </c>
      <c r="G267" s="36"/>
      <c r="H267" s="89">
        <f>+H269+H275+H280</f>
        <v>234933.7</v>
      </c>
    </row>
    <row r="268" spans="2:8" ht="17.25" customHeight="1" x14ac:dyDescent="0.25">
      <c r="B268" s="83"/>
      <c r="C268" s="63"/>
      <c r="D268" s="101" t="s">
        <v>65</v>
      </c>
      <c r="E268" s="102"/>
      <c r="F268" s="13"/>
      <c r="G268" s="13"/>
      <c r="H268" s="13"/>
    </row>
    <row r="269" spans="2:8" ht="17.25" customHeight="1" x14ac:dyDescent="0.25">
      <c r="B269" s="22" t="s">
        <v>20</v>
      </c>
      <c r="C269" s="63"/>
      <c r="D269" s="20">
        <v>4</v>
      </c>
      <c r="E269" s="19" t="s">
        <v>58</v>
      </c>
      <c r="F269" s="13">
        <f>+F270</f>
        <v>25000</v>
      </c>
      <c r="G269" s="13"/>
      <c r="H269" s="13">
        <f>+H270</f>
        <v>51533.7</v>
      </c>
    </row>
    <row r="270" spans="2:8" ht="17.25" customHeight="1" x14ac:dyDescent="0.25">
      <c r="B270" s="22"/>
      <c r="C270" s="63"/>
      <c r="D270" s="20">
        <v>42</v>
      </c>
      <c r="E270" s="19" t="s">
        <v>59</v>
      </c>
      <c r="F270" s="13">
        <f>+F271+F272+F273</f>
        <v>25000</v>
      </c>
      <c r="G270" s="13"/>
      <c r="H270" s="13">
        <f>+H272+H271+H273</f>
        <v>51533.7</v>
      </c>
    </row>
    <row r="271" spans="2:8" ht="17.25" customHeight="1" x14ac:dyDescent="0.25">
      <c r="B271" s="22"/>
      <c r="C271" s="63"/>
      <c r="D271" s="18">
        <v>422</v>
      </c>
      <c r="E271" s="22" t="s">
        <v>122</v>
      </c>
      <c r="F271" s="13"/>
      <c r="G271" s="13"/>
      <c r="H271" s="13">
        <f>+F271+G271</f>
        <v>0</v>
      </c>
    </row>
    <row r="272" spans="2:8" ht="17.25" customHeight="1" x14ac:dyDescent="0.25">
      <c r="B272" s="22"/>
      <c r="C272" s="63"/>
      <c r="D272" s="38">
        <v>423</v>
      </c>
      <c r="E272" s="39" t="s">
        <v>136</v>
      </c>
      <c r="F272" s="13">
        <v>20000</v>
      </c>
      <c r="G272" s="13">
        <v>31533.7</v>
      </c>
      <c r="H272" s="13">
        <f>+F272+G272</f>
        <v>51533.7</v>
      </c>
    </row>
    <row r="273" spans="2:8" ht="17.25" customHeight="1" x14ac:dyDescent="0.25">
      <c r="B273" s="22"/>
      <c r="C273" s="63"/>
      <c r="D273" s="38">
        <v>424</v>
      </c>
      <c r="E273" s="22" t="s">
        <v>83</v>
      </c>
      <c r="F273" s="13">
        <v>5000</v>
      </c>
      <c r="G273" s="13">
        <v>-5000</v>
      </c>
      <c r="H273" s="13">
        <v>0</v>
      </c>
    </row>
    <row r="274" spans="2:8" ht="15" x14ac:dyDescent="0.25">
      <c r="B274" s="22" t="s">
        <v>20</v>
      </c>
      <c r="C274" s="43"/>
      <c r="D274" s="98" t="s">
        <v>93</v>
      </c>
      <c r="E274" s="99"/>
      <c r="F274" s="13"/>
      <c r="G274" s="13"/>
      <c r="H274" s="13"/>
    </row>
    <row r="275" spans="2:8" ht="15" x14ac:dyDescent="0.25">
      <c r="B275" s="22"/>
      <c r="C275" s="81"/>
      <c r="D275" s="20">
        <v>4</v>
      </c>
      <c r="E275" s="19" t="s">
        <v>58</v>
      </c>
      <c r="F275" s="54">
        <f>SUM(F276:F276)</f>
        <v>8000</v>
      </c>
      <c r="G275" s="54"/>
      <c r="H275" s="54">
        <f>+H276</f>
        <v>8000</v>
      </c>
    </row>
    <row r="276" spans="2:8" ht="15" x14ac:dyDescent="0.25">
      <c r="B276" s="22"/>
      <c r="C276" s="81"/>
      <c r="D276" s="20">
        <v>42</v>
      </c>
      <c r="E276" s="19" t="s">
        <v>59</v>
      </c>
      <c r="F276" s="13">
        <f>+F277+F278</f>
        <v>8000</v>
      </c>
      <c r="G276" s="13"/>
      <c r="H276" s="13">
        <f>+H277+H278</f>
        <v>8000</v>
      </c>
    </row>
    <row r="277" spans="2:8" x14ac:dyDescent="0.2">
      <c r="B277" s="22"/>
      <c r="C277" s="81"/>
      <c r="D277" s="18">
        <v>422</v>
      </c>
      <c r="E277" s="22" t="s">
        <v>60</v>
      </c>
      <c r="F277" s="14">
        <v>7000</v>
      </c>
      <c r="G277" s="14"/>
      <c r="H277" s="14">
        <f>+F277+G277</f>
        <v>7000</v>
      </c>
    </row>
    <row r="278" spans="2:8" ht="13.5" customHeight="1" x14ac:dyDescent="0.2">
      <c r="B278" s="22"/>
      <c r="C278" s="81"/>
      <c r="D278" s="18">
        <v>424</v>
      </c>
      <c r="E278" s="22" t="s">
        <v>83</v>
      </c>
      <c r="F278" s="14">
        <v>1000</v>
      </c>
      <c r="G278" s="14"/>
      <c r="H278" s="14">
        <f>+F278+G278</f>
        <v>1000</v>
      </c>
    </row>
    <row r="279" spans="2:8" x14ac:dyDescent="0.2">
      <c r="B279" s="24"/>
      <c r="C279" s="81"/>
      <c r="D279" s="100" t="s">
        <v>118</v>
      </c>
      <c r="E279" s="100"/>
      <c r="F279" s="14"/>
      <c r="G279" s="14"/>
      <c r="H279" s="14"/>
    </row>
    <row r="280" spans="2:8" ht="15" x14ac:dyDescent="0.25">
      <c r="C280" s="81"/>
      <c r="D280" s="20">
        <v>4</v>
      </c>
      <c r="E280" s="19" t="s">
        <v>58</v>
      </c>
      <c r="F280" s="14">
        <f>+F281</f>
        <v>206000</v>
      </c>
      <c r="G280" s="14"/>
      <c r="H280" s="14">
        <f>+H281</f>
        <v>175400</v>
      </c>
    </row>
    <row r="281" spans="2:8" ht="15" x14ac:dyDescent="0.25">
      <c r="C281" s="81"/>
      <c r="D281" s="20">
        <v>42</v>
      </c>
      <c r="E281" s="19" t="s">
        <v>59</v>
      </c>
      <c r="F281" s="14">
        <f>+F282+F284+F283</f>
        <v>206000</v>
      </c>
      <c r="G281" s="14"/>
      <c r="H281" s="14">
        <f>+H282+H284+H283</f>
        <v>175400</v>
      </c>
    </row>
    <row r="282" spans="2:8" x14ac:dyDescent="0.2">
      <c r="C282" s="81"/>
      <c r="D282" s="18">
        <v>422</v>
      </c>
      <c r="E282" s="22" t="s">
        <v>60</v>
      </c>
      <c r="F282" s="14">
        <v>25000</v>
      </c>
      <c r="G282" s="14">
        <v>-24000</v>
      </c>
      <c r="H282" s="14">
        <f>+F282+G282</f>
        <v>1000</v>
      </c>
    </row>
    <row r="283" spans="2:8" x14ac:dyDescent="0.2">
      <c r="C283" s="81"/>
      <c r="D283" s="18">
        <v>423</v>
      </c>
      <c r="E283" s="39" t="s">
        <v>136</v>
      </c>
      <c r="F283" s="14">
        <v>180000</v>
      </c>
      <c r="G283" s="14">
        <v>-6600</v>
      </c>
      <c r="H283" s="14">
        <f>+F283-(-G283)</f>
        <v>173400</v>
      </c>
    </row>
    <row r="284" spans="2:8" ht="13.5" customHeight="1" x14ac:dyDescent="0.2">
      <c r="C284" s="81"/>
      <c r="D284" s="18">
        <v>424</v>
      </c>
      <c r="E284" s="22" t="s">
        <v>83</v>
      </c>
      <c r="F284" s="14">
        <v>1000</v>
      </c>
      <c r="G284" s="14"/>
      <c r="H284" s="14">
        <f>+F284+G284</f>
        <v>1000</v>
      </c>
    </row>
    <row r="285" spans="2:8" ht="13.5" customHeight="1" x14ac:dyDescent="0.2">
      <c r="C285" s="81"/>
      <c r="D285" s="18"/>
      <c r="E285" s="22"/>
      <c r="F285" s="14"/>
      <c r="G285" s="14"/>
      <c r="H285" s="14"/>
    </row>
    <row r="286" spans="2:8" ht="13.5" customHeight="1" x14ac:dyDescent="0.2"/>
    <row r="287" spans="2:8" ht="13.5" customHeight="1" x14ac:dyDescent="0.2">
      <c r="C287" s="6" t="s">
        <v>156</v>
      </c>
    </row>
    <row r="288" spans="2:8" ht="14.25" customHeight="1" x14ac:dyDescent="0.2">
      <c r="C288" s="1"/>
      <c r="D288" s="1"/>
      <c r="F288" s="2" t="s">
        <v>80</v>
      </c>
    </row>
    <row r="289" spans="6:6" x14ac:dyDescent="0.2">
      <c r="F289" s="2" t="s">
        <v>84</v>
      </c>
    </row>
    <row r="292" spans="6:6" ht="14.25" customHeight="1" x14ac:dyDescent="0.2"/>
    <row r="296" spans="6:6" ht="14.25" customHeight="1" x14ac:dyDescent="0.2"/>
    <row r="300" spans="6:6" ht="14.25" customHeight="1" x14ac:dyDescent="0.2"/>
    <row r="307" ht="14.25" customHeight="1" x14ac:dyDescent="0.2"/>
  </sheetData>
  <mergeCells count="69">
    <mergeCell ref="D251:E251"/>
    <mergeCell ref="D224:E224"/>
    <mergeCell ref="D225:E225"/>
    <mergeCell ref="D176:E176"/>
    <mergeCell ref="D134:E134"/>
    <mergeCell ref="D180:E180"/>
    <mergeCell ref="D181:E181"/>
    <mergeCell ref="D185:E185"/>
    <mergeCell ref="D186:E186"/>
    <mergeCell ref="D139:E139"/>
    <mergeCell ref="D163:E163"/>
    <mergeCell ref="D167:E167"/>
    <mergeCell ref="D168:E168"/>
    <mergeCell ref="D148:E148"/>
    <mergeCell ref="D149:E149"/>
    <mergeCell ref="D172:E172"/>
    <mergeCell ref="D173:E173"/>
    <mergeCell ref="C14:E14"/>
    <mergeCell ref="B1:D1"/>
    <mergeCell ref="D8:J8"/>
    <mergeCell ref="C11:E11"/>
    <mergeCell ref="C12:D12"/>
    <mergeCell ref="B13:D13"/>
    <mergeCell ref="D77:E77"/>
    <mergeCell ref="C47:E47"/>
    <mergeCell ref="D48:E48"/>
    <mergeCell ref="D50:E50"/>
    <mergeCell ref="D51:E51"/>
    <mergeCell ref="D63:E63"/>
    <mergeCell ref="D64:E64"/>
    <mergeCell ref="D66:E66"/>
    <mergeCell ref="D67:E67"/>
    <mergeCell ref="D76:E76"/>
    <mergeCell ref="D97:E97"/>
    <mergeCell ref="D84:E84"/>
    <mergeCell ref="D85:E85"/>
    <mergeCell ref="D86:E86"/>
    <mergeCell ref="D92:E92"/>
    <mergeCell ref="D93:E93"/>
    <mergeCell ref="D211:E211"/>
    <mergeCell ref="D212:E212"/>
    <mergeCell ref="D153:E153"/>
    <mergeCell ref="D255:E255"/>
    <mergeCell ref="D232:E232"/>
    <mergeCell ref="D194:E194"/>
    <mergeCell ref="D195:E195"/>
    <mergeCell ref="D233:E233"/>
    <mergeCell ref="D241:E241"/>
    <mergeCell ref="D242:E242"/>
    <mergeCell ref="D250:E250"/>
    <mergeCell ref="D159:E159"/>
    <mergeCell ref="D218:E218"/>
    <mergeCell ref="D219:E219"/>
    <mergeCell ref="D203:E203"/>
    <mergeCell ref="D204:E204"/>
    <mergeCell ref="D107:E107"/>
    <mergeCell ref="D112:E112"/>
    <mergeCell ref="D113:E113"/>
    <mergeCell ref="D122:E122"/>
    <mergeCell ref="D133:E133"/>
    <mergeCell ref="D260:E260"/>
    <mergeCell ref="D261:E261"/>
    <mergeCell ref="D256:E256"/>
    <mergeCell ref="D279:E279"/>
    <mergeCell ref="D274:E274"/>
    <mergeCell ref="D268:E268"/>
    <mergeCell ref="D262:E262"/>
    <mergeCell ref="D266:E266"/>
    <mergeCell ref="D267:E267"/>
  </mergeCells>
  <pageMargins left="0" right="0" top="0" bottom="0" header="0" footer="0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 rebalans 2020.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Segreteria</cp:lastModifiedBy>
  <cp:lastPrinted>2021-01-13T13:50:53Z</cp:lastPrinted>
  <dcterms:created xsi:type="dcterms:W3CDTF">2013-12-17T10:25:51Z</dcterms:created>
  <dcterms:modified xsi:type="dcterms:W3CDTF">2021-01-25T13:02:39Z</dcterms:modified>
</cp:coreProperties>
</file>